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80" windowHeight="6555" firstSheet="1" activeTab="1"/>
  </bookViews>
  <sheets>
    <sheet name="Sayfa1" sheetId="1" state="hidden" r:id="rId1"/>
    <sheet name="2019" sheetId="2" r:id="rId2"/>
    <sheet name="Personel Listesi" sheetId="3" r:id="rId3"/>
  </sheets>
  <definedNames>
    <definedName name="_xlnm.Print_Area" localSheetId="1">'2019'!$C$76:$AT$114</definedName>
    <definedName name="_xlnm.Print_Titles" localSheetId="1">'2019'!$76:$80</definedName>
  </definedNames>
  <calcPr fullCalcOnLoad="1"/>
</workbook>
</file>

<file path=xl/comments2.xml><?xml version="1.0" encoding="utf-8"?>
<comments xmlns="http://schemas.openxmlformats.org/spreadsheetml/2006/main">
  <authors>
    <author>ak?</author>
  </authors>
  <commentList>
    <comment ref="F78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Elle Giriniz
</t>
        </r>
      </text>
    </comment>
    <comment ref="I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Hafta İçi çalışmalar (Pts,Salı,Çarş,Prş,Cuma Günlerine  "X" işaretlenecek )
</t>
        </r>
      </text>
    </comment>
    <comment ref="O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Rapor Aldığı Günler İçin "R" </t>
        </r>
      </text>
    </comment>
    <comment ref="S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Bayramlar İçin "B"</t>
        </r>
      </text>
    </comment>
    <comment ref="Y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Ücretli İzinli Günler İçin "Üİ"</t>
        </r>
      </text>
    </comment>
    <comment ref="AE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Cts ve Pazar Hafta Tatilleri İçin "HT" yazılacak</t>
        </r>
      </text>
    </comment>
  </commentList>
</comments>
</file>

<file path=xl/sharedStrings.xml><?xml version="1.0" encoding="utf-8"?>
<sst xmlns="http://schemas.openxmlformats.org/spreadsheetml/2006/main" count="1623" uniqueCount="90">
  <si>
    <t>:</t>
  </si>
  <si>
    <t>Sıra No</t>
  </si>
  <si>
    <t>Adı Soyadı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</si>
  <si>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</si>
  <si>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</si>
  <si>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</si>
  <si>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</si>
  <si>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</si>
  <si>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</si>
  <si>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</si>
  <si>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</si>
  <si>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</si>
  <si>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</si>
  <si>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Döneminde</t>
  </si>
  <si>
    <t>Toplam</t>
  </si>
  <si>
    <t>Gün</t>
  </si>
  <si>
    <t>Kişi</t>
  </si>
  <si>
    <t>Aynı İsim Kaç Defa Girilmiş</t>
  </si>
  <si>
    <t>Nisan</t>
  </si>
  <si>
    <t>Mayıs</t>
  </si>
  <si>
    <t>Aralık</t>
  </si>
  <si>
    <t>Ocak</t>
  </si>
  <si>
    <t>01</t>
  </si>
  <si>
    <t xml:space="preserve"> /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</si>
  <si>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</si>
  <si>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</si>
  <si>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</si>
  <si>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</si>
  <si>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</si>
  <si>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</si>
  <si>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</si>
  <si>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</si>
  <si>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</si>
  <si>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</si>
  <si>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</si>
  <si>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Şubat</t>
  </si>
  <si>
    <t>Mart</t>
  </si>
  <si>
    <t>Haziran</t>
  </si>
  <si>
    <t>Temmuz</t>
  </si>
  <si>
    <t>Ağustos</t>
  </si>
  <si>
    <t>Eylül</t>
  </si>
  <si>
    <t>Ekim</t>
  </si>
  <si>
    <t>Kasım</t>
  </si>
  <si>
    <t>Toplam Çalışılan Gün</t>
  </si>
  <si>
    <t xml:space="preserve">Adı </t>
  </si>
  <si>
    <t>Soyadı</t>
  </si>
  <si>
    <t>Çalıştığı Birim</t>
  </si>
  <si>
    <t>Puantajı Dolduran Birim</t>
  </si>
  <si>
    <t>Çalışılan Günler İçin</t>
  </si>
  <si>
    <t>X</t>
  </si>
  <si>
    <t>Rapor İçin</t>
  </si>
  <si>
    <t>R</t>
  </si>
  <si>
    <t>Bayramlar İçin</t>
  </si>
  <si>
    <t>B</t>
  </si>
  <si>
    <t>TOPLAM Çalışılan Gün</t>
  </si>
  <si>
    <t>TOPLAM Rapor Gün</t>
  </si>
  <si>
    <t>TOPLAM Bayram Gün</t>
  </si>
  <si>
    <t>GENEL TOPLAM  Gün</t>
  </si>
  <si>
    <t>Toplam Rapor Gün</t>
  </si>
  <si>
    <t>Toplam Bayram Gün</t>
  </si>
  <si>
    <t>Genel Toplam Gün</t>
  </si>
  <si>
    <t xml:space="preserve">İşverence Ödeme Yapılacak Toplam Gün </t>
  </si>
  <si>
    <t>İMZALAR</t>
  </si>
  <si>
    <t>Puantajı Düzenleyen</t>
  </si>
  <si>
    <t>Onaylayan</t>
  </si>
  <si>
    <t>…../…../201….</t>
  </si>
  <si>
    <t>Fiili Çalışma yaptırılmıştır.</t>
  </si>
  <si>
    <t>Sayfa</t>
  </si>
  <si>
    <t>Mustafa İŞBİLİR</t>
  </si>
  <si>
    <t>A.K.Ü</t>
  </si>
  <si>
    <t>………………………</t>
  </si>
  <si>
    <t>657 4 / C 'li Personel İçindir</t>
  </si>
  <si>
    <t xml:space="preserve">Ücretli İzin için </t>
  </si>
  <si>
    <t>Üİ</t>
  </si>
  <si>
    <t>TOPLAM Ücretli İzin Günü</t>
  </si>
  <si>
    <t>Toplam Ücretli İzin Günü</t>
  </si>
  <si>
    <t>Hafta Tatili</t>
  </si>
  <si>
    <t>HT</t>
  </si>
  <si>
    <t>TOPLAM Hafta Tatili Gün</t>
  </si>
  <si>
    <t>Toplam Hafta Tatili Gün</t>
  </si>
  <si>
    <t>Mustafa İŞBİLİR / Afyon Kocatepe Ünv./İdari Ve Mali İşler/ Şube Müdürü /Ocak 2016</t>
  </si>
  <si>
    <t>Ocak 2016</t>
  </si>
  <si>
    <t>pazartesi</t>
  </si>
  <si>
    <t>salı</t>
  </si>
  <si>
    <t>çarşamba</t>
  </si>
  <si>
    <t>perşembe</t>
  </si>
  <si>
    <t>cuma</t>
  </si>
  <si>
    <t>cumartesi</t>
  </si>
  <si>
    <t>pazar</t>
  </si>
  <si>
    <t>15-12-2018  / 14-01-2019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</si>
</sst>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name val="Cambria"/>
      <family val="1"/>
    </font>
    <font>
      <sz val="12"/>
      <name val="Tahoma"/>
      <family val="2"/>
    </font>
    <font>
      <sz val="24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50"/>
      <name val="Arial"/>
      <family val="2"/>
    </font>
    <font>
      <sz val="12"/>
      <color indexed="30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92D050"/>
      <name val="Arial"/>
      <family val="2"/>
    </font>
    <font>
      <sz val="12"/>
      <color rgb="FF0070C0"/>
      <name val="Consolas"/>
      <family val="3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0" fontId="0" fillId="0" borderId="10" xfId="0" applyBorder="1" applyAlignment="1" applyProtection="1">
      <alignment horizontal="justify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textRotation="90"/>
      <protection hidden="1"/>
    </xf>
    <xf numFmtId="0" fontId="0" fillId="0" borderId="0" xfId="0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 textRotation="90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textRotation="90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textRotation="90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5" borderId="10" xfId="0" applyFill="1" applyBorder="1" applyAlignment="1" applyProtection="1">
      <alignment textRotation="90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>
      <alignment/>
    </xf>
    <xf numFmtId="0" fontId="52" fillId="0" borderId="16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 locked="0"/>
    </xf>
    <xf numFmtId="0" fontId="53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54" fillId="0" borderId="10" xfId="0" applyFont="1" applyBorder="1" applyAlignment="1" applyProtection="1">
      <alignment horizontal="center"/>
      <protection hidden="1"/>
    </xf>
    <xf numFmtId="0" fontId="55" fillId="0" borderId="17" xfId="0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3" fontId="0" fillId="4" borderId="0" xfId="0" applyNumberFormat="1" applyFill="1" applyAlignment="1" applyProtection="1">
      <alignment/>
      <protection hidden="1"/>
    </xf>
    <xf numFmtId="4" fontId="0" fillId="4" borderId="0" xfId="0" applyNumberForma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 textRotation="90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 hidden="1"/>
    </xf>
    <xf numFmtId="0" fontId="55" fillId="0" borderId="19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7" fontId="9" fillId="4" borderId="0" xfId="0" applyNumberFormat="1" applyFont="1" applyFill="1" applyAlignment="1" applyProtection="1" quotePrefix="1">
      <alignment horizontal="left"/>
      <protection hidden="1"/>
    </xf>
    <xf numFmtId="17" fontId="9" fillId="4" borderId="0" xfId="0" applyNumberFormat="1" applyFont="1" applyFill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textRotation="90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 textRotation="90"/>
      <protection hidden="1"/>
    </xf>
    <xf numFmtId="0" fontId="3" fillId="4" borderId="0" xfId="0" applyFont="1" applyFill="1" applyAlignment="1" applyProtection="1">
      <alignment horizontal="center" textRotation="90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u val="double"/>
        <color indexed="1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76</xdr:row>
      <xdr:rowOff>0</xdr:rowOff>
    </xdr:from>
    <xdr:to>
      <xdr:col>7</xdr:col>
      <xdr:colOff>800100</xdr:colOff>
      <xdr:row>76</xdr:row>
      <xdr:rowOff>142875</xdr:rowOff>
    </xdr:to>
    <xdr:sp>
      <xdr:nvSpPr>
        <xdr:cNvPr id="1" name="Sağ Ok 1"/>
        <xdr:cNvSpPr>
          <a:spLocks/>
        </xdr:cNvSpPr>
      </xdr:nvSpPr>
      <xdr:spPr>
        <a:xfrm>
          <a:off x="2724150" y="323850"/>
          <a:ext cx="1600200" cy="142875"/>
        </a:xfrm>
        <a:prstGeom prst="rightArrow">
          <a:avLst>
            <a:gd name="adj" fmla="val 455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58"/>
  <sheetViews>
    <sheetView zoomScalePageLayoutView="0" workbookViewId="0" topLeftCell="IV1">
      <selection activeCell="A1" sqref="A1:IV16384"/>
    </sheetView>
  </sheetViews>
  <sheetFormatPr defaultColWidth="0" defaultRowHeight="12.75"/>
  <cols>
    <col min="1" max="1" width="19.8515625" style="2" hidden="1" customWidth="1"/>
    <col min="2" max="2" width="14.140625" style="2" hidden="1" customWidth="1"/>
    <col min="3" max="3" width="22.28125" style="2" hidden="1" customWidth="1"/>
    <col min="4" max="4" width="9.140625" style="2" hidden="1" customWidth="1"/>
    <col min="5" max="35" width="3.28125" style="2" hidden="1" customWidth="1"/>
    <col min="36" max="16384" width="9.140625" style="2" hidden="1" customWidth="1"/>
  </cols>
  <sheetData>
    <row r="5" spans="5:35" ht="12.75" customHeight="1">
      <c r="E5" s="72" t="s">
        <v>12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3:35" ht="12.75"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3:256" ht="49.5">
      <c r="C7" s="6" t="str">
        <f>+'2019'!AU5</f>
        <v>15-12-2018  / 14-01-2019</v>
      </c>
      <c r="D7" s="6"/>
      <c r="E7" s="22" t="s">
        <v>10</v>
      </c>
      <c r="F7" s="22" t="s">
        <v>11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5</v>
      </c>
      <c r="O7" s="22" t="s">
        <v>6</v>
      </c>
      <c r="P7" s="22" t="s">
        <v>7</v>
      </c>
      <c r="Q7" s="22" t="s">
        <v>8</v>
      </c>
      <c r="R7" s="22" t="s">
        <v>9</v>
      </c>
      <c r="S7" s="22" t="s">
        <v>10</v>
      </c>
      <c r="T7" s="22" t="s">
        <v>11</v>
      </c>
      <c r="U7" s="22" t="s">
        <v>5</v>
      </c>
      <c r="V7" s="22" t="s">
        <v>6</v>
      </c>
      <c r="W7" s="22" t="s">
        <v>7</v>
      </c>
      <c r="X7" s="22" t="s">
        <v>8</v>
      </c>
      <c r="Y7" s="22" t="s">
        <v>9</v>
      </c>
      <c r="Z7" s="22" t="s">
        <v>10</v>
      </c>
      <c r="AA7" s="22" t="s">
        <v>11</v>
      </c>
      <c r="AB7" s="22" t="s">
        <v>5</v>
      </c>
      <c r="AC7" s="22" t="s">
        <v>6</v>
      </c>
      <c r="AD7" s="22" t="s">
        <v>7</v>
      </c>
      <c r="AE7" s="22" t="s">
        <v>8</v>
      </c>
      <c r="AF7" s="22" t="s">
        <v>9</v>
      </c>
      <c r="AG7" s="22" t="s">
        <v>10</v>
      </c>
      <c r="AH7" s="22" t="s">
        <v>11</v>
      </c>
      <c r="AI7" s="22" t="s">
        <v>5</v>
      </c>
      <c r="AJ7" s="17" t="s">
        <v>8</v>
      </c>
      <c r="AK7" s="17" t="s">
        <v>9</v>
      </c>
      <c r="AL7" s="17" t="s">
        <v>10</v>
      </c>
      <c r="AM7" s="17" t="s">
        <v>11</v>
      </c>
      <c r="AN7" s="17" t="s">
        <v>5</v>
      </c>
      <c r="AO7" s="17" t="s">
        <v>6</v>
      </c>
      <c r="AP7" s="17" t="s">
        <v>7</v>
      </c>
      <c r="AQ7" s="17" t="s">
        <v>8</v>
      </c>
      <c r="AR7" s="17" t="s">
        <v>9</v>
      </c>
      <c r="AS7" s="17" t="s">
        <v>10</v>
      </c>
      <c r="AT7" s="17" t="s">
        <v>11</v>
      </c>
      <c r="AU7" s="17" t="s">
        <v>5</v>
      </c>
      <c r="AV7" s="17" t="s">
        <v>6</v>
      </c>
      <c r="AW7" s="17" t="s">
        <v>7</v>
      </c>
      <c r="AX7" s="17" t="s">
        <v>8</v>
      </c>
      <c r="AY7" s="17" t="s">
        <v>9</v>
      </c>
      <c r="AZ7" s="17" t="s">
        <v>10</v>
      </c>
      <c r="BA7" s="17" t="s">
        <v>11</v>
      </c>
      <c r="BB7" s="17" t="s">
        <v>5</v>
      </c>
      <c r="BC7" s="17" t="s">
        <v>6</v>
      </c>
      <c r="BD7" s="17" t="s">
        <v>7</v>
      </c>
      <c r="BE7" s="17" t="s">
        <v>8</v>
      </c>
      <c r="BF7" s="17" t="s">
        <v>9</v>
      </c>
      <c r="BG7" s="17" t="s">
        <v>10</v>
      </c>
      <c r="BH7" s="17" t="s">
        <v>11</v>
      </c>
      <c r="BI7" s="17" t="s">
        <v>5</v>
      </c>
      <c r="BJ7" s="17" t="s">
        <v>6</v>
      </c>
      <c r="BK7" s="17" t="s">
        <v>7</v>
      </c>
      <c r="BL7" s="17" t="s">
        <v>8</v>
      </c>
      <c r="BM7" s="17" t="s">
        <v>9</v>
      </c>
      <c r="BN7" s="17" t="s">
        <v>10</v>
      </c>
      <c r="BO7" s="17" t="s">
        <v>11</v>
      </c>
      <c r="BP7" s="17" t="s">
        <v>5</v>
      </c>
      <c r="BQ7" s="17" t="s">
        <v>6</v>
      </c>
      <c r="BR7" s="17" t="s">
        <v>7</v>
      </c>
      <c r="BS7" s="17" t="s">
        <v>8</v>
      </c>
      <c r="BT7" s="17" t="s">
        <v>9</v>
      </c>
      <c r="BU7" s="17" t="s">
        <v>10</v>
      </c>
      <c r="BV7" s="17" t="s">
        <v>11</v>
      </c>
      <c r="BW7" s="17" t="s">
        <v>5</v>
      </c>
      <c r="BX7" s="17" t="s">
        <v>6</v>
      </c>
      <c r="BY7" s="17" t="s">
        <v>7</v>
      </c>
      <c r="BZ7" s="17" t="s">
        <v>8</v>
      </c>
      <c r="CA7" s="17" t="s">
        <v>9</v>
      </c>
      <c r="CB7" s="17" t="s">
        <v>10</v>
      </c>
      <c r="CC7" s="17" t="s">
        <v>11</v>
      </c>
      <c r="CD7" s="17" t="s">
        <v>5</v>
      </c>
      <c r="CE7" s="17" t="s">
        <v>6</v>
      </c>
      <c r="CF7" s="17" t="s">
        <v>7</v>
      </c>
      <c r="CG7" s="17" t="s">
        <v>8</v>
      </c>
      <c r="CH7" s="17" t="s">
        <v>9</v>
      </c>
      <c r="CI7" s="17" t="s">
        <v>10</v>
      </c>
      <c r="CJ7" s="17" t="s">
        <v>11</v>
      </c>
      <c r="CK7" s="17" t="s">
        <v>5</v>
      </c>
      <c r="CL7" s="17" t="s">
        <v>6</v>
      </c>
      <c r="CM7" s="17" t="s">
        <v>7</v>
      </c>
      <c r="CN7" s="17" t="s">
        <v>8</v>
      </c>
      <c r="CO7" s="17" t="s">
        <v>9</v>
      </c>
      <c r="CP7" s="17" t="s">
        <v>10</v>
      </c>
      <c r="CQ7" s="17" t="s">
        <v>11</v>
      </c>
      <c r="CR7" s="17" t="s">
        <v>5</v>
      </c>
      <c r="CS7" s="17" t="s">
        <v>6</v>
      </c>
      <c r="CT7" s="17" t="s">
        <v>7</v>
      </c>
      <c r="CU7" s="17" t="s">
        <v>8</v>
      </c>
      <c r="CV7" s="17" t="s">
        <v>9</v>
      </c>
      <c r="CW7" s="17" t="s">
        <v>10</v>
      </c>
      <c r="CX7" s="17" t="s">
        <v>11</v>
      </c>
      <c r="CY7" s="17" t="s">
        <v>5</v>
      </c>
      <c r="CZ7" s="17" t="s">
        <v>6</v>
      </c>
      <c r="DA7" s="17" t="s">
        <v>7</v>
      </c>
      <c r="DB7" s="17" t="s">
        <v>8</v>
      </c>
      <c r="DC7" s="17" t="s">
        <v>9</v>
      </c>
      <c r="DD7" s="17" t="s">
        <v>10</v>
      </c>
      <c r="DE7" s="17" t="s">
        <v>11</v>
      </c>
      <c r="DF7" s="17" t="s">
        <v>5</v>
      </c>
      <c r="DG7" s="17" t="s">
        <v>6</v>
      </c>
      <c r="DH7" s="17" t="s">
        <v>7</v>
      </c>
      <c r="DI7" s="17" t="s">
        <v>8</v>
      </c>
      <c r="DJ7" s="17" t="s">
        <v>9</v>
      </c>
      <c r="DK7" s="17" t="s">
        <v>10</v>
      </c>
      <c r="DL7" s="17" t="s">
        <v>11</v>
      </c>
      <c r="DM7" s="17" t="s">
        <v>5</v>
      </c>
      <c r="DN7" s="17" t="s">
        <v>6</v>
      </c>
      <c r="DO7" s="17" t="s">
        <v>7</v>
      </c>
      <c r="DP7" s="17" t="s">
        <v>8</v>
      </c>
      <c r="DQ7" s="17" t="s">
        <v>9</v>
      </c>
      <c r="DR7" s="17" t="s">
        <v>10</v>
      </c>
      <c r="DS7" s="17" t="s">
        <v>11</v>
      </c>
      <c r="DT7" s="17" t="s">
        <v>5</v>
      </c>
      <c r="DU7" s="17" t="s">
        <v>6</v>
      </c>
      <c r="DV7" s="17" t="s">
        <v>7</v>
      </c>
      <c r="DW7" s="17" t="s">
        <v>8</v>
      </c>
      <c r="DX7" s="17" t="s">
        <v>9</v>
      </c>
      <c r="DY7" s="17" t="s">
        <v>10</v>
      </c>
      <c r="DZ7" s="17" t="s">
        <v>11</v>
      </c>
      <c r="EA7" s="17" t="s">
        <v>5</v>
      </c>
      <c r="EB7" s="17" t="s">
        <v>6</v>
      </c>
      <c r="EC7" s="17" t="s">
        <v>7</v>
      </c>
      <c r="ED7" s="17" t="s">
        <v>8</v>
      </c>
      <c r="EE7" s="17" t="s">
        <v>9</v>
      </c>
      <c r="EF7" s="17" t="s">
        <v>10</v>
      </c>
      <c r="EG7" s="17" t="s">
        <v>11</v>
      </c>
      <c r="EH7" s="17" t="s">
        <v>5</v>
      </c>
      <c r="EI7" s="17" t="s">
        <v>6</v>
      </c>
      <c r="EJ7" s="17" t="s">
        <v>7</v>
      </c>
      <c r="EK7" s="17" t="s">
        <v>8</v>
      </c>
      <c r="EL7" s="17" t="s">
        <v>9</v>
      </c>
      <c r="EM7" s="17" t="s">
        <v>10</v>
      </c>
      <c r="EN7" s="17" t="s">
        <v>11</v>
      </c>
      <c r="EO7" s="17" t="s">
        <v>5</v>
      </c>
      <c r="EP7" s="17" t="s">
        <v>6</v>
      </c>
      <c r="EQ7" s="17" t="s">
        <v>7</v>
      </c>
      <c r="ER7" s="17" t="s">
        <v>8</v>
      </c>
      <c r="ES7" s="17" t="s">
        <v>9</v>
      </c>
      <c r="ET7" s="17" t="s">
        <v>10</v>
      </c>
      <c r="EU7" s="17" t="s">
        <v>11</v>
      </c>
      <c r="EV7" s="17" t="s">
        <v>5</v>
      </c>
      <c r="EW7" s="17" t="s">
        <v>6</v>
      </c>
      <c r="EX7" s="17" t="s">
        <v>7</v>
      </c>
      <c r="EY7" s="17" t="s">
        <v>8</v>
      </c>
      <c r="EZ7" s="17" t="s">
        <v>9</v>
      </c>
      <c r="FA7" s="17" t="s">
        <v>10</v>
      </c>
      <c r="FB7" s="17" t="s">
        <v>11</v>
      </c>
      <c r="FC7" s="17" t="s">
        <v>5</v>
      </c>
      <c r="FD7" s="17" t="s">
        <v>6</v>
      </c>
      <c r="FE7" s="17" t="s">
        <v>7</v>
      </c>
      <c r="FF7" s="17" t="s">
        <v>8</v>
      </c>
      <c r="FG7" s="17" t="s">
        <v>9</v>
      </c>
      <c r="FH7" s="17" t="s">
        <v>10</v>
      </c>
      <c r="FI7" s="17" t="s">
        <v>11</v>
      </c>
      <c r="FJ7" s="17" t="s">
        <v>5</v>
      </c>
      <c r="FK7" s="17" t="s">
        <v>6</v>
      </c>
      <c r="FL7" s="17" t="s">
        <v>7</v>
      </c>
      <c r="FM7" s="17" t="s">
        <v>8</v>
      </c>
      <c r="FN7" s="17" t="s">
        <v>9</v>
      </c>
      <c r="FO7" s="17" t="s">
        <v>10</v>
      </c>
      <c r="FP7" s="17" t="s">
        <v>11</v>
      </c>
      <c r="FQ7" s="17" t="s">
        <v>5</v>
      </c>
      <c r="FR7" s="17" t="s">
        <v>6</v>
      </c>
      <c r="FS7" s="17" t="s">
        <v>7</v>
      </c>
      <c r="FT7" s="17" t="s">
        <v>8</v>
      </c>
      <c r="FU7" s="17" t="s">
        <v>9</v>
      </c>
      <c r="FV7" s="17" t="s">
        <v>10</v>
      </c>
      <c r="FW7" s="17" t="s">
        <v>11</v>
      </c>
      <c r="FX7" s="17" t="s">
        <v>5</v>
      </c>
      <c r="FY7" s="17" t="s">
        <v>6</v>
      </c>
      <c r="FZ7" s="17" t="s">
        <v>7</v>
      </c>
      <c r="GA7" s="17" t="s">
        <v>8</v>
      </c>
      <c r="GB7" s="17" t="s">
        <v>9</v>
      </c>
      <c r="GC7" s="17" t="s">
        <v>10</v>
      </c>
      <c r="GD7" s="17" t="s">
        <v>11</v>
      </c>
      <c r="GE7" s="17" t="s">
        <v>5</v>
      </c>
      <c r="GF7" s="17" t="s">
        <v>6</v>
      </c>
      <c r="GG7" s="17" t="s">
        <v>7</v>
      </c>
      <c r="GH7" s="17" t="s">
        <v>8</v>
      </c>
      <c r="GI7" s="17" t="s">
        <v>9</v>
      </c>
      <c r="GJ7" s="17" t="s">
        <v>10</v>
      </c>
      <c r="GK7" s="17" t="s">
        <v>11</v>
      </c>
      <c r="GL7" s="17" t="s">
        <v>5</v>
      </c>
      <c r="GM7" s="17" t="s">
        <v>6</v>
      </c>
      <c r="GN7" s="17" t="s">
        <v>7</v>
      </c>
      <c r="GO7" s="17" t="s">
        <v>8</v>
      </c>
      <c r="GP7" s="17" t="s">
        <v>9</v>
      </c>
      <c r="GQ7" s="17" t="s">
        <v>10</v>
      </c>
      <c r="GR7" s="17" t="s">
        <v>11</v>
      </c>
      <c r="GS7" s="17" t="s">
        <v>5</v>
      </c>
      <c r="GT7" s="17" t="s">
        <v>6</v>
      </c>
      <c r="GU7" s="17" t="s">
        <v>7</v>
      </c>
      <c r="GV7" s="17" t="s">
        <v>8</v>
      </c>
      <c r="GW7" s="17" t="s">
        <v>9</v>
      </c>
      <c r="GX7" s="17" t="s">
        <v>10</v>
      </c>
      <c r="GY7" s="17" t="s">
        <v>11</v>
      </c>
      <c r="GZ7" s="17" t="s">
        <v>5</v>
      </c>
      <c r="HA7" s="17" t="s">
        <v>6</v>
      </c>
      <c r="HB7" s="17" t="s">
        <v>7</v>
      </c>
      <c r="HC7" s="17" t="s">
        <v>8</v>
      </c>
      <c r="HD7" s="17" t="s">
        <v>9</v>
      </c>
      <c r="HE7" s="17" t="s">
        <v>10</v>
      </c>
      <c r="HF7" s="17" t="s">
        <v>11</v>
      </c>
      <c r="HG7" s="17" t="s">
        <v>5</v>
      </c>
      <c r="HH7" s="17" t="s">
        <v>6</v>
      </c>
      <c r="HI7" s="17" t="s">
        <v>7</v>
      </c>
      <c r="HJ7" s="17" t="s">
        <v>8</v>
      </c>
      <c r="HK7" s="17" t="s">
        <v>9</v>
      </c>
      <c r="HL7" s="17" t="s">
        <v>10</v>
      </c>
      <c r="HM7" s="17" t="s">
        <v>11</v>
      </c>
      <c r="HN7" s="17" t="s">
        <v>5</v>
      </c>
      <c r="HO7" s="17" t="s">
        <v>6</v>
      </c>
      <c r="HP7" s="17" t="s">
        <v>7</v>
      </c>
      <c r="HQ7" s="17" t="s">
        <v>8</v>
      </c>
      <c r="HR7" s="17" t="s">
        <v>9</v>
      </c>
      <c r="HS7" s="17" t="s">
        <v>10</v>
      </c>
      <c r="HT7" s="17" t="s">
        <v>11</v>
      </c>
      <c r="HU7" s="17" t="s">
        <v>5</v>
      </c>
      <c r="HV7" s="17" t="s">
        <v>6</v>
      </c>
      <c r="HW7" s="17" t="s">
        <v>7</v>
      </c>
      <c r="HX7" s="17" t="s">
        <v>8</v>
      </c>
      <c r="HY7" s="17" t="s">
        <v>9</v>
      </c>
      <c r="HZ7" s="17" t="s">
        <v>10</v>
      </c>
      <c r="IA7" s="17" t="s">
        <v>11</v>
      </c>
      <c r="IB7" s="17" t="s">
        <v>5</v>
      </c>
      <c r="IC7" s="17" t="s">
        <v>6</v>
      </c>
      <c r="ID7" s="17" t="s">
        <v>7</v>
      </c>
      <c r="IE7" s="17" t="s">
        <v>8</v>
      </c>
      <c r="IF7" s="17" t="s">
        <v>9</v>
      </c>
      <c r="IG7" s="17" t="s">
        <v>10</v>
      </c>
      <c r="IH7" s="17" t="s">
        <v>11</v>
      </c>
      <c r="II7" s="17" t="s">
        <v>5</v>
      </c>
      <c r="IJ7" s="17" t="s">
        <v>6</v>
      </c>
      <c r="IK7" s="17" t="s">
        <v>7</v>
      </c>
      <c r="IL7" s="17" t="s">
        <v>8</v>
      </c>
      <c r="IM7" s="17" t="s">
        <v>9</v>
      </c>
      <c r="IN7" s="17" t="s">
        <v>10</v>
      </c>
      <c r="IO7" s="17" t="s">
        <v>11</v>
      </c>
      <c r="IP7" s="17" t="s">
        <v>5</v>
      </c>
      <c r="IQ7" s="17" t="s">
        <v>6</v>
      </c>
      <c r="IR7" s="17" t="s">
        <v>7</v>
      </c>
      <c r="IS7" s="17" t="s">
        <v>8</v>
      </c>
      <c r="IT7" s="17" t="s">
        <v>9</v>
      </c>
      <c r="IU7" s="17" t="s">
        <v>10</v>
      </c>
      <c r="IV7" s="17" t="s">
        <v>11</v>
      </c>
    </row>
    <row r="8" spans="3:35" s="18" customFormat="1" ht="12.75">
      <c r="C8" s="19" t="str">
        <f>+'2019'!AV5</f>
        <v>Aralık</v>
      </c>
      <c r="D8" s="19"/>
      <c r="E8" s="16">
        <v>15</v>
      </c>
      <c r="F8" s="16">
        <v>16</v>
      </c>
      <c r="G8" s="16">
        <v>17</v>
      </c>
      <c r="H8" s="16">
        <v>18</v>
      </c>
      <c r="I8" s="16">
        <v>19</v>
      </c>
      <c r="J8" s="16">
        <v>20</v>
      </c>
      <c r="K8" s="16">
        <v>21</v>
      </c>
      <c r="L8" s="16">
        <v>22</v>
      </c>
      <c r="M8" s="16">
        <v>23</v>
      </c>
      <c r="N8" s="16">
        <v>24</v>
      </c>
      <c r="O8" s="16">
        <v>25</v>
      </c>
      <c r="P8" s="16">
        <v>26</v>
      </c>
      <c r="Q8" s="16">
        <v>27</v>
      </c>
      <c r="R8" s="16">
        <v>28</v>
      </c>
      <c r="S8" s="16">
        <v>29</v>
      </c>
      <c r="T8" s="16">
        <v>30</v>
      </c>
      <c r="U8" s="16">
        <v>31</v>
      </c>
      <c r="V8" s="16">
        <v>1</v>
      </c>
      <c r="W8" s="16">
        <v>2</v>
      </c>
      <c r="X8" s="16">
        <v>3</v>
      </c>
      <c r="Y8" s="16">
        <v>4</v>
      </c>
      <c r="Z8" s="16">
        <v>5</v>
      </c>
      <c r="AA8" s="16">
        <v>6</v>
      </c>
      <c r="AB8" s="16">
        <v>7</v>
      </c>
      <c r="AC8" s="16">
        <v>8</v>
      </c>
      <c r="AD8" s="16">
        <v>9</v>
      </c>
      <c r="AE8" s="16">
        <v>10</v>
      </c>
      <c r="AF8" s="16">
        <v>11</v>
      </c>
      <c r="AG8" s="16">
        <v>12</v>
      </c>
      <c r="AH8" s="16">
        <v>13</v>
      </c>
      <c r="AI8" s="16">
        <v>14</v>
      </c>
    </row>
    <row r="9" spans="3:35" ht="49.5">
      <c r="C9" s="21" t="str">
        <f>+'2019'!AU6</f>
        <v>15-01-2019  / 14-02-2019</v>
      </c>
      <c r="D9" s="21"/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5</v>
      </c>
      <c r="L9" s="17" t="s">
        <v>6</v>
      </c>
      <c r="M9" s="17" t="s">
        <v>7</v>
      </c>
      <c r="N9" s="17" t="s">
        <v>8</v>
      </c>
      <c r="O9" s="17" t="s">
        <v>9</v>
      </c>
      <c r="P9" s="17" t="s">
        <v>10</v>
      </c>
      <c r="Q9" s="17" t="s">
        <v>11</v>
      </c>
      <c r="R9" s="17" t="s">
        <v>5</v>
      </c>
      <c r="S9" s="17" t="s">
        <v>6</v>
      </c>
      <c r="T9" s="17" t="s">
        <v>7</v>
      </c>
      <c r="U9" s="17" t="s">
        <v>8</v>
      </c>
      <c r="V9" s="17" t="s">
        <v>9</v>
      </c>
      <c r="W9" s="17" t="s">
        <v>10</v>
      </c>
      <c r="X9" s="17" t="s">
        <v>11</v>
      </c>
      <c r="Y9" s="17" t="s">
        <v>5</v>
      </c>
      <c r="Z9" s="17" t="s">
        <v>6</v>
      </c>
      <c r="AA9" s="17" t="s">
        <v>7</v>
      </c>
      <c r="AB9" s="17" t="s">
        <v>8</v>
      </c>
      <c r="AC9" s="17" t="s">
        <v>9</v>
      </c>
      <c r="AD9" s="17" t="s">
        <v>10</v>
      </c>
      <c r="AE9" s="17" t="s">
        <v>11</v>
      </c>
      <c r="AF9" s="17" t="s">
        <v>5</v>
      </c>
      <c r="AG9" s="17" t="s">
        <v>6</v>
      </c>
      <c r="AH9" s="17" t="s">
        <v>7</v>
      </c>
      <c r="AI9" s="17" t="s">
        <v>8</v>
      </c>
    </row>
    <row r="10" spans="3:35" s="18" customFormat="1" ht="12.75">
      <c r="C10" s="15" t="str">
        <f>+'2019'!AV6</f>
        <v>Ocak</v>
      </c>
      <c r="D10" s="15"/>
      <c r="E10" s="20">
        <v>15</v>
      </c>
      <c r="F10" s="20">
        <v>16</v>
      </c>
      <c r="G10" s="20">
        <v>17</v>
      </c>
      <c r="H10" s="20">
        <v>18</v>
      </c>
      <c r="I10" s="20">
        <v>19</v>
      </c>
      <c r="J10" s="20">
        <v>20</v>
      </c>
      <c r="K10" s="20">
        <v>21</v>
      </c>
      <c r="L10" s="20">
        <v>22</v>
      </c>
      <c r="M10" s="20">
        <v>23</v>
      </c>
      <c r="N10" s="20">
        <v>24</v>
      </c>
      <c r="O10" s="20">
        <v>25</v>
      </c>
      <c r="P10" s="20">
        <v>26</v>
      </c>
      <c r="Q10" s="20">
        <v>27</v>
      </c>
      <c r="R10" s="20">
        <v>28</v>
      </c>
      <c r="S10" s="20">
        <v>29</v>
      </c>
      <c r="T10" s="20">
        <v>30</v>
      </c>
      <c r="U10" s="20">
        <v>31</v>
      </c>
      <c r="V10" s="20">
        <v>1</v>
      </c>
      <c r="W10" s="20">
        <v>2</v>
      </c>
      <c r="X10" s="20">
        <v>3</v>
      </c>
      <c r="Y10" s="20">
        <v>4</v>
      </c>
      <c r="Z10" s="20">
        <v>5</v>
      </c>
      <c r="AA10" s="20">
        <v>6</v>
      </c>
      <c r="AB10" s="20">
        <v>7</v>
      </c>
      <c r="AC10" s="20">
        <v>8</v>
      </c>
      <c r="AD10" s="20">
        <v>9</v>
      </c>
      <c r="AE10" s="20">
        <v>10</v>
      </c>
      <c r="AF10" s="20">
        <v>11</v>
      </c>
      <c r="AG10" s="20">
        <v>12</v>
      </c>
      <c r="AH10" s="20">
        <v>13</v>
      </c>
      <c r="AI10" s="29">
        <v>14</v>
      </c>
    </row>
    <row r="11" spans="3:256" ht="49.5">
      <c r="C11" s="6" t="str">
        <f>+'2019'!AU7</f>
        <v>15-02-2019  / 14-03-2019</v>
      </c>
      <c r="D11" s="6"/>
      <c r="E11" s="22" t="s">
        <v>9</v>
      </c>
      <c r="F11" s="22" t="s">
        <v>10</v>
      </c>
      <c r="G11" s="22" t="s">
        <v>11</v>
      </c>
      <c r="H11" s="22" t="s">
        <v>5</v>
      </c>
      <c r="I11" s="22" t="s">
        <v>6</v>
      </c>
      <c r="J11" s="22" t="s">
        <v>7</v>
      </c>
      <c r="K11" s="22" t="s">
        <v>8</v>
      </c>
      <c r="L11" s="22" t="s">
        <v>9</v>
      </c>
      <c r="M11" s="22" t="s">
        <v>10</v>
      </c>
      <c r="N11" s="22" t="s">
        <v>11</v>
      </c>
      <c r="O11" s="22" t="s">
        <v>5</v>
      </c>
      <c r="P11" s="22" t="s">
        <v>6</v>
      </c>
      <c r="Q11" s="22" t="s">
        <v>7</v>
      </c>
      <c r="R11" s="22" t="s">
        <v>8</v>
      </c>
      <c r="S11" s="22"/>
      <c r="T11" s="22"/>
      <c r="U11" s="22"/>
      <c r="V11" s="22" t="s">
        <v>9</v>
      </c>
      <c r="W11" s="22" t="s">
        <v>10</v>
      </c>
      <c r="X11" s="22" t="s">
        <v>11</v>
      </c>
      <c r="Y11" s="22" t="s">
        <v>5</v>
      </c>
      <c r="Z11" s="22" t="s">
        <v>6</v>
      </c>
      <c r="AA11" s="22" t="s">
        <v>7</v>
      </c>
      <c r="AB11" s="22" t="s">
        <v>8</v>
      </c>
      <c r="AC11" s="22" t="s">
        <v>9</v>
      </c>
      <c r="AD11" s="22" t="s">
        <v>10</v>
      </c>
      <c r="AE11" s="22" t="s">
        <v>11</v>
      </c>
      <c r="AF11" s="22" t="s">
        <v>5</v>
      </c>
      <c r="AG11" s="22" t="s">
        <v>6</v>
      </c>
      <c r="AH11" s="22" t="s">
        <v>7</v>
      </c>
      <c r="AI11" s="22" t="s">
        <v>8</v>
      </c>
      <c r="AJ11" s="17" t="s">
        <v>10</v>
      </c>
      <c r="AK11" s="17" t="s">
        <v>11</v>
      </c>
      <c r="AL11" s="17" t="s">
        <v>5</v>
      </c>
      <c r="AM11" s="17" t="s">
        <v>6</v>
      </c>
      <c r="AN11" s="17" t="s">
        <v>7</v>
      </c>
      <c r="AO11" s="17" t="s">
        <v>8</v>
      </c>
      <c r="AP11" s="17" t="s">
        <v>9</v>
      </c>
      <c r="AQ11" s="17" t="s">
        <v>10</v>
      </c>
      <c r="AR11" s="17" t="s">
        <v>11</v>
      </c>
      <c r="AS11" s="17" t="s">
        <v>5</v>
      </c>
      <c r="AT11" s="17" t="s">
        <v>6</v>
      </c>
      <c r="AU11" s="17" t="s">
        <v>7</v>
      </c>
      <c r="AV11" s="17" t="s">
        <v>8</v>
      </c>
      <c r="AW11" s="17" t="s">
        <v>9</v>
      </c>
      <c r="AX11" s="17" t="s">
        <v>10</v>
      </c>
      <c r="AY11" s="17" t="s">
        <v>11</v>
      </c>
      <c r="AZ11" s="17" t="s">
        <v>5</v>
      </c>
      <c r="BA11" s="17" t="s">
        <v>6</v>
      </c>
      <c r="BB11" s="17" t="s">
        <v>7</v>
      </c>
      <c r="BC11" s="17" t="s">
        <v>8</v>
      </c>
      <c r="BD11" s="17" t="s">
        <v>9</v>
      </c>
      <c r="BE11" s="17" t="s">
        <v>10</v>
      </c>
      <c r="BF11" s="17" t="s">
        <v>11</v>
      </c>
      <c r="BG11" s="17" t="s">
        <v>5</v>
      </c>
      <c r="BH11" s="17" t="s">
        <v>6</v>
      </c>
      <c r="BI11" s="17" t="s">
        <v>7</v>
      </c>
      <c r="BJ11" s="17" t="s">
        <v>8</v>
      </c>
      <c r="BK11" s="17" t="s">
        <v>9</v>
      </c>
      <c r="BL11" s="17" t="s">
        <v>10</v>
      </c>
      <c r="BM11" s="17" t="s">
        <v>11</v>
      </c>
      <c r="BN11" s="17" t="s">
        <v>5</v>
      </c>
      <c r="BO11" s="17" t="s">
        <v>6</v>
      </c>
      <c r="BP11" s="17" t="s">
        <v>7</v>
      </c>
      <c r="BQ11" s="17" t="s">
        <v>8</v>
      </c>
      <c r="BR11" s="17" t="s">
        <v>9</v>
      </c>
      <c r="BS11" s="17" t="s">
        <v>10</v>
      </c>
      <c r="BT11" s="17" t="s">
        <v>11</v>
      </c>
      <c r="BU11" s="17" t="s">
        <v>5</v>
      </c>
      <c r="BV11" s="17" t="s">
        <v>6</v>
      </c>
      <c r="BW11" s="17" t="s">
        <v>7</v>
      </c>
      <c r="BX11" s="17" t="s">
        <v>8</v>
      </c>
      <c r="BY11" s="17" t="s">
        <v>9</v>
      </c>
      <c r="BZ11" s="17" t="s">
        <v>10</v>
      </c>
      <c r="CA11" s="17" t="s">
        <v>11</v>
      </c>
      <c r="CB11" s="17" t="s">
        <v>5</v>
      </c>
      <c r="CC11" s="17" t="s">
        <v>6</v>
      </c>
      <c r="CD11" s="17" t="s">
        <v>7</v>
      </c>
      <c r="CE11" s="17" t="s">
        <v>8</v>
      </c>
      <c r="CF11" s="17" t="s">
        <v>9</v>
      </c>
      <c r="CG11" s="17" t="s">
        <v>10</v>
      </c>
      <c r="CH11" s="17" t="s">
        <v>11</v>
      </c>
      <c r="CI11" s="17" t="s">
        <v>5</v>
      </c>
      <c r="CJ11" s="17" t="s">
        <v>6</v>
      </c>
      <c r="CK11" s="17" t="s">
        <v>7</v>
      </c>
      <c r="CL11" s="17" t="s">
        <v>8</v>
      </c>
      <c r="CM11" s="17" t="s">
        <v>9</v>
      </c>
      <c r="CN11" s="17" t="s">
        <v>10</v>
      </c>
      <c r="CO11" s="17" t="s">
        <v>11</v>
      </c>
      <c r="CP11" s="17" t="s">
        <v>5</v>
      </c>
      <c r="CQ11" s="17" t="s">
        <v>6</v>
      </c>
      <c r="CR11" s="17" t="s">
        <v>7</v>
      </c>
      <c r="CS11" s="17" t="s">
        <v>8</v>
      </c>
      <c r="CT11" s="17" t="s">
        <v>9</v>
      </c>
      <c r="CU11" s="17" t="s">
        <v>10</v>
      </c>
      <c r="CV11" s="17" t="s">
        <v>11</v>
      </c>
      <c r="CW11" s="17" t="s">
        <v>5</v>
      </c>
      <c r="CX11" s="17" t="s">
        <v>6</v>
      </c>
      <c r="CY11" s="17" t="s">
        <v>7</v>
      </c>
      <c r="CZ11" s="17" t="s">
        <v>8</v>
      </c>
      <c r="DA11" s="17" t="s">
        <v>9</v>
      </c>
      <c r="DB11" s="17" t="s">
        <v>10</v>
      </c>
      <c r="DC11" s="17" t="s">
        <v>11</v>
      </c>
      <c r="DD11" s="17" t="s">
        <v>5</v>
      </c>
      <c r="DE11" s="17" t="s">
        <v>6</v>
      </c>
      <c r="DF11" s="17" t="s">
        <v>7</v>
      </c>
      <c r="DG11" s="17" t="s">
        <v>8</v>
      </c>
      <c r="DH11" s="17" t="s">
        <v>9</v>
      </c>
      <c r="DI11" s="17" t="s">
        <v>10</v>
      </c>
      <c r="DJ11" s="17" t="s">
        <v>11</v>
      </c>
      <c r="DK11" s="17" t="s">
        <v>5</v>
      </c>
      <c r="DL11" s="17" t="s">
        <v>6</v>
      </c>
      <c r="DM11" s="17" t="s">
        <v>7</v>
      </c>
      <c r="DN11" s="17" t="s">
        <v>8</v>
      </c>
      <c r="DO11" s="17" t="s">
        <v>9</v>
      </c>
      <c r="DP11" s="17" t="s">
        <v>10</v>
      </c>
      <c r="DQ11" s="17" t="s">
        <v>11</v>
      </c>
      <c r="DR11" s="17" t="s">
        <v>5</v>
      </c>
      <c r="DS11" s="17" t="s">
        <v>6</v>
      </c>
      <c r="DT11" s="17" t="s">
        <v>7</v>
      </c>
      <c r="DU11" s="17" t="s">
        <v>8</v>
      </c>
      <c r="DV11" s="17" t="s">
        <v>9</v>
      </c>
      <c r="DW11" s="17" t="s">
        <v>10</v>
      </c>
      <c r="DX11" s="17" t="s">
        <v>11</v>
      </c>
      <c r="DY11" s="17" t="s">
        <v>5</v>
      </c>
      <c r="DZ11" s="17" t="s">
        <v>6</v>
      </c>
      <c r="EA11" s="17" t="s">
        <v>7</v>
      </c>
      <c r="EB11" s="17" t="s">
        <v>8</v>
      </c>
      <c r="EC11" s="17" t="s">
        <v>9</v>
      </c>
      <c r="ED11" s="17" t="s">
        <v>10</v>
      </c>
      <c r="EE11" s="17" t="s">
        <v>11</v>
      </c>
      <c r="EF11" s="17" t="s">
        <v>5</v>
      </c>
      <c r="EG11" s="17" t="s">
        <v>6</v>
      </c>
      <c r="EH11" s="17" t="s">
        <v>7</v>
      </c>
      <c r="EI11" s="17" t="s">
        <v>8</v>
      </c>
      <c r="EJ11" s="17" t="s">
        <v>9</v>
      </c>
      <c r="EK11" s="17" t="s">
        <v>10</v>
      </c>
      <c r="EL11" s="17" t="s">
        <v>11</v>
      </c>
      <c r="EM11" s="17" t="s">
        <v>5</v>
      </c>
      <c r="EN11" s="17" t="s">
        <v>6</v>
      </c>
      <c r="EO11" s="17" t="s">
        <v>7</v>
      </c>
      <c r="EP11" s="17" t="s">
        <v>8</v>
      </c>
      <c r="EQ11" s="17" t="s">
        <v>9</v>
      </c>
      <c r="ER11" s="17" t="s">
        <v>10</v>
      </c>
      <c r="ES11" s="17" t="s">
        <v>11</v>
      </c>
      <c r="ET11" s="17" t="s">
        <v>5</v>
      </c>
      <c r="EU11" s="17" t="s">
        <v>6</v>
      </c>
      <c r="EV11" s="17" t="s">
        <v>7</v>
      </c>
      <c r="EW11" s="17" t="s">
        <v>8</v>
      </c>
      <c r="EX11" s="17" t="s">
        <v>9</v>
      </c>
      <c r="EY11" s="17" t="s">
        <v>10</v>
      </c>
      <c r="EZ11" s="17" t="s">
        <v>11</v>
      </c>
      <c r="FA11" s="17" t="s">
        <v>5</v>
      </c>
      <c r="FB11" s="17" t="s">
        <v>6</v>
      </c>
      <c r="FC11" s="17" t="s">
        <v>7</v>
      </c>
      <c r="FD11" s="17" t="s">
        <v>8</v>
      </c>
      <c r="FE11" s="17" t="s">
        <v>9</v>
      </c>
      <c r="FF11" s="17" t="s">
        <v>10</v>
      </c>
      <c r="FG11" s="17" t="s">
        <v>11</v>
      </c>
      <c r="FH11" s="17" t="s">
        <v>5</v>
      </c>
      <c r="FI11" s="17" t="s">
        <v>6</v>
      </c>
      <c r="FJ11" s="17" t="s">
        <v>7</v>
      </c>
      <c r="FK11" s="17" t="s">
        <v>8</v>
      </c>
      <c r="FL11" s="17" t="s">
        <v>9</v>
      </c>
      <c r="FM11" s="17" t="s">
        <v>10</v>
      </c>
      <c r="FN11" s="17" t="s">
        <v>11</v>
      </c>
      <c r="FO11" s="17" t="s">
        <v>5</v>
      </c>
      <c r="FP11" s="17" t="s">
        <v>6</v>
      </c>
      <c r="FQ11" s="17" t="s">
        <v>7</v>
      </c>
      <c r="FR11" s="17" t="s">
        <v>8</v>
      </c>
      <c r="FS11" s="17" t="s">
        <v>9</v>
      </c>
      <c r="FT11" s="17" t="s">
        <v>10</v>
      </c>
      <c r="FU11" s="17" t="s">
        <v>11</v>
      </c>
      <c r="FV11" s="17" t="s">
        <v>5</v>
      </c>
      <c r="FW11" s="17" t="s">
        <v>6</v>
      </c>
      <c r="FX11" s="17" t="s">
        <v>7</v>
      </c>
      <c r="FY11" s="17" t="s">
        <v>8</v>
      </c>
      <c r="FZ11" s="17" t="s">
        <v>9</v>
      </c>
      <c r="GA11" s="17" t="s">
        <v>10</v>
      </c>
      <c r="GB11" s="17" t="s">
        <v>11</v>
      </c>
      <c r="GC11" s="17" t="s">
        <v>5</v>
      </c>
      <c r="GD11" s="17" t="s">
        <v>6</v>
      </c>
      <c r="GE11" s="17" t="s">
        <v>7</v>
      </c>
      <c r="GF11" s="17" t="s">
        <v>8</v>
      </c>
      <c r="GG11" s="17" t="s">
        <v>9</v>
      </c>
      <c r="GH11" s="17" t="s">
        <v>10</v>
      </c>
      <c r="GI11" s="17" t="s">
        <v>11</v>
      </c>
      <c r="GJ11" s="17" t="s">
        <v>5</v>
      </c>
      <c r="GK11" s="17" t="s">
        <v>6</v>
      </c>
      <c r="GL11" s="17" t="s">
        <v>7</v>
      </c>
      <c r="GM11" s="17" t="s">
        <v>8</v>
      </c>
      <c r="GN11" s="17" t="s">
        <v>9</v>
      </c>
      <c r="GO11" s="17" t="s">
        <v>10</v>
      </c>
      <c r="GP11" s="17" t="s">
        <v>11</v>
      </c>
      <c r="GQ11" s="17" t="s">
        <v>5</v>
      </c>
      <c r="GR11" s="17" t="s">
        <v>6</v>
      </c>
      <c r="GS11" s="17" t="s">
        <v>7</v>
      </c>
      <c r="GT11" s="17" t="s">
        <v>8</v>
      </c>
      <c r="GU11" s="17" t="s">
        <v>9</v>
      </c>
      <c r="GV11" s="17" t="s">
        <v>10</v>
      </c>
      <c r="GW11" s="17" t="s">
        <v>11</v>
      </c>
      <c r="GX11" s="17" t="s">
        <v>5</v>
      </c>
      <c r="GY11" s="17" t="s">
        <v>6</v>
      </c>
      <c r="GZ11" s="17" t="s">
        <v>7</v>
      </c>
      <c r="HA11" s="17" t="s">
        <v>8</v>
      </c>
      <c r="HB11" s="17" t="s">
        <v>9</v>
      </c>
      <c r="HC11" s="17" t="s">
        <v>10</v>
      </c>
      <c r="HD11" s="17" t="s">
        <v>11</v>
      </c>
      <c r="HE11" s="17" t="s">
        <v>5</v>
      </c>
      <c r="HF11" s="17" t="s">
        <v>6</v>
      </c>
      <c r="HG11" s="17" t="s">
        <v>7</v>
      </c>
      <c r="HH11" s="17" t="s">
        <v>8</v>
      </c>
      <c r="HI11" s="17" t="s">
        <v>9</v>
      </c>
      <c r="HJ11" s="17" t="s">
        <v>10</v>
      </c>
      <c r="HK11" s="17" t="s">
        <v>11</v>
      </c>
      <c r="HL11" s="17" t="s">
        <v>5</v>
      </c>
      <c r="HM11" s="17" t="s">
        <v>6</v>
      </c>
      <c r="HN11" s="17" t="s">
        <v>7</v>
      </c>
      <c r="HO11" s="17" t="s">
        <v>8</v>
      </c>
      <c r="HP11" s="17" t="s">
        <v>9</v>
      </c>
      <c r="HQ11" s="17" t="s">
        <v>10</v>
      </c>
      <c r="HR11" s="17" t="s">
        <v>11</v>
      </c>
      <c r="HS11" s="17" t="s">
        <v>5</v>
      </c>
      <c r="HT11" s="17" t="s">
        <v>6</v>
      </c>
      <c r="HU11" s="17" t="s">
        <v>7</v>
      </c>
      <c r="HV11" s="17" t="s">
        <v>8</v>
      </c>
      <c r="HW11" s="17" t="s">
        <v>9</v>
      </c>
      <c r="HX11" s="17" t="s">
        <v>10</v>
      </c>
      <c r="HY11" s="17" t="s">
        <v>11</v>
      </c>
      <c r="HZ11" s="17" t="s">
        <v>5</v>
      </c>
      <c r="IA11" s="17" t="s">
        <v>6</v>
      </c>
      <c r="IB11" s="17" t="s">
        <v>7</v>
      </c>
      <c r="IC11" s="17" t="s">
        <v>8</v>
      </c>
      <c r="ID11" s="17" t="s">
        <v>9</v>
      </c>
      <c r="IE11" s="17" t="s">
        <v>10</v>
      </c>
      <c r="IF11" s="17" t="s">
        <v>11</v>
      </c>
      <c r="IG11" s="17" t="s">
        <v>5</v>
      </c>
      <c r="IH11" s="17" t="s">
        <v>6</v>
      </c>
      <c r="II11" s="17" t="s">
        <v>7</v>
      </c>
      <c r="IJ11" s="17" t="s">
        <v>8</v>
      </c>
      <c r="IK11" s="17" t="s">
        <v>9</v>
      </c>
      <c r="IL11" s="17" t="s">
        <v>10</v>
      </c>
      <c r="IM11" s="17" t="s">
        <v>11</v>
      </c>
      <c r="IN11" s="17" t="s">
        <v>5</v>
      </c>
      <c r="IO11" s="17" t="s">
        <v>6</v>
      </c>
      <c r="IP11" s="17" t="s">
        <v>7</v>
      </c>
      <c r="IQ11" s="17" t="s">
        <v>8</v>
      </c>
      <c r="IR11" s="17" t="s">
        <v>9</v>
      </c>
      <c r="IS11" s="17" t="s">
        <v>10</v>
      </c>
      <c r="IT11" s="17" t="s">
        <v>11</v>
      </c>
      <c r="IU11" s="17" t="s">
        <v>5</v>
      </c>
      <c r="IV11" s="17" t="s">
        <v>6</v>
      </c>
    </row>
    <row r="12" spans="3:37" s="18" customFormat="1" ht="12.75">
      <c r="C12" s="19" t="str">
        <f>+'2019'!AV7</f>
        <v>Şubat</v>
      </c>
      <c r="D12" s="24"/>
      <c r="E12" s="23">
        <v>15</v>
      </c>
      <c r="F12" s="23">
        <v>16</v>
      </c>
      <c r="G12" s="23">
        <v>17</v>
      </c>
      <c r="H12" s="23">
        <v>18</v>
      </c>
      <c r="I12" s="23">
        <v>19</v>
      </c>
      <c r="J12" s="23">
        <v>20</v>
      </c>
      <c r="K12" s="23">
        <v>21</v>
      </c>
      <c r="L12" s="23">
        <v>22</v>
      </c>
      <c r="M12" s="23">
        <v>23</v>
      </c>
      <c r="N12" s="23">
        <v>24</v>
      </c>
      <c r="O12" s="23">
        <v>25</v>
      </c>
      <c r="P12" s="23">
        <v>26</v>
      </c>
      <c r="Q12" s="23">
        <v>27</v>
      </c>
      <c r="R12" s="23">
        <v>28</v>
      </c>
      <c r="S12" s="23"/>
      <c r="T12" s="23">
        <v>0</v>
      </c>
      <c r="U12" s="23"/>
      <c r="V12" s="23">
        <v>1</v>
      </c>
      <c r="W12" s="23">
        <v>2</v>
      </c>
      <c r="X12" s="23">
        <v>3</v>
      </c>
      <c r="Y12" s="23">
        <v>4</v>
      </c>
      <c r="Z12" s="23">
        <v>5</v>
      </c>
      <c r="AA12" s="23">
        <v>6</v>
      </c>
      <c r="AB12" s="23">
        <v>7</v>
      </c>
      <c r="AC12" s="23">
        <v>8</v>
      </c>
      <c r="AD12" s="23">
        <v>9</v>
      </c>
      <c r="AE12" s="23">
        <v>10</v>
      </c>
      <c r="AF12" s="23">
        <v>11</v>
      </c>
      <c r="AG12" s="23">
        <v>12</v>
      </c>
      <c r="AH12" s="23">
        <v>13</v>
      </c>
      <c r="AI12" s="35">
        <v>14</v>
      </c>
      <c r="AJ12" s="26"/>
      <c r="AK12" s="26"/>
    </row>
    <row r="13" spans="3:35" ht="49.5">
      <c r="C13" s="21" t="str">
        <f>+'2019'!AU8</f>
        <v>15-03-2019  / 14-04-2019</v>
      </c>
      <c r="D13" s="21"/>
      <c r="E13" s="17" t="s">
        <v>9</v>
      </c>
      <c r="F13" s="17" t="s">
        <v>10</v>
      </c>
      <c r="G13" s="17" t="s">
        <v>11</v>
      </c>
      <c r="H13" s="17" t="s">
        <v>5</v>
      </c>
      <c r="I13" s="17" t="s">
        <v>6</v>
      </c>
      <c r="J13" s="17" t="s">
        <v>7</v>
      </c>
      <c r="K13" s="17" t="s">
        <v>8</v>
      </c>
      <c r="L13" s="17" t="s">
        <v>9</v>
      </c>
      <c r="M13" s="17" t="s">
        <v>10</v>
      </c>
      <c r="N13" s="17" t="s">
        <v>11</v>
      </c>
      <c r="O13" s="17" t="s">
        <v>5</v>
      </c>
      <c r="P13" s="17" t="s">
        <v>6</v>
      </c>
      <c r="Q13" s="17" t="s">
        <v>7</v>
      </c>
      <c r="R13" s="17" t="s">
        <v>8</v>
      </c>
      <c r="S13" s="17" t="s">
        <v>9</v>
      </c>
      <c r="T13" s="17" t="s">
        <v>10</v>
      </c>
      <c r="U13" s="17" t="s">
        <v>11</v>
      </c>
      <c r="V13" s="17" t="s">
        <v>5</v>
      </c>
      <c r="W13" s="17" t="s">
        <v>6</v>
      </c>
      <c r="X13" s="17" t="s">
        <v>7</v>
      </c>
      <c r="Y13" s="17" t="s">
        <v>8</v>
      </c>
      <c r="Z13" s="17" t="s">
        <v>9</v>
      </c>
      <c r="AA13" s="17" t="s">
        <v>10</v>
      </c>
      <c r="AB13" s="17" t="s">
        <v>11</v>
      </c>
      <c r="AC13" s="17" t="s">
        <v>5</v>
      </c>
      <c r="AD13" s="17" t="s">
        <v>6</v>
      </c>
      <c r="AE13" s="17" t="s">
        <v>7</v>
      </c>
      <c r="AF13" s="17" t="s">
        <v>8</v>
      </c>
      <c r="AG13" s="17" t="s">
        <v>9</v>
      </c>
      <c r="AH13" s="17" t="s">
        <v>10</v>
      </c>
      <c r="AI13" s="17" t="s">
        <v>11</v>
      </c>
    </row>
    <row r="14" spans="3:35" s="26" customFormat="1" ht="12.75">
      <c r="C14" s="27" t="str">
        <f>+'2019'!AV8</f>
        <v>Mart</v>
      </c>
      <c r="D14" s="27"/>
      <c r="E14" s="25">
        <v>15</v>
      </c>
      <c r="F14" s="25">
        <v>16</v>
      </c>
      <c r="G14" s="25">
        <v>17</v>
      </c>
      <c r="H14" s="25">
        <v>18</v>
      </c>
      <c r="I14" s="25">
        <v>19</v>
      </c>
      <c r="J14" s="25">
        <v>20</v>
      </c>
      <c r="K14" s="25">
        <v>21</v>
      </c>
      <c r="L14" s="25">
        <v>22</v>
      </c>
      <c r="M14" s="25">
        <v>23</v>
      </c>
      <c r="N14" s="25">
        <v>24</v>
      </c>
      <c r="O14" s="25">
        <v>25</v>
      </c>
      <c r="P14" s="25">
        <v>26</v>
      </c>
      <c r="Q14" s="25">
        <v>27</v>
      </c>
      <c r="R14" s="25">
        <v>28</v>
      </c>
      <c r="S14" s="25">
        <v>29</v>
      </c>
      <c r="T14" s="25">
        <v>30</v>
      </c>
      <c r="U14" s="25">
        <v>31</v>
      </c>
      <c r="V14" s="25">
        <v>1</v>
      </c>
      <c r="W14" s="25">
        <v>2</v>
      </c>
      <c r="X14" s="25">
        <v>3</v>
      </c>
      <c r="Y14" s="25">
        <v>4</v>
      </c>
      <c r="Z14" s="25">
        <v>5</v>
      </c>
      <c r="AA14" s="25">
        <v>6</v>
      </c>
      <c r="AB14" s="25">
        <v>7</v>
      </c>
      <c r="AC14" s="25">
        <v>8</v>
      </c>
      <c r="AD14" s="25">
        <v>9</v>
      </c>
      <c r="AE14" s="25">
        <v>10</v>
      </c>
      <c r="AF14" s="25">
        <v>11</v>
      </c>
      <c r="AG14" s="25">
        <v>12</v>
      </c>
      <c r="AH14" s="25">
        <v>13</v>
      </c>
      <c r="AI14" s="29">
        <v>14</v>
      </c>
    </row>
    <row r="15" spans="3:256" ht="49.5">
      <c r="C15" s="19" t="str">
        <f>+'2019'!AU9</f>
        <v>15-04-2019  / 14-05-2019</v>
      </c>
      <c r="D15" s="19"/>
      <c r="E15" s="22" t="s">
        <v>82</v>
      </c>
      <c r="F15" s="22" t="s">
        <v>83</v>
      </c>
      <c r="G15" s="22" t="s">
        <v>84</v>
      </c>
      <c r="H15" s="22" t="s">
        <v>85</v>
      </c>
      <c r="I15" s="22" t="s">
        <v>86</v>
      </c>
      <c r="J15" s="22" t="s">
        <v>87</v>
      </c>
      <c r="K15" s="22" t="s">
        <v>88</v>
      </c>
      <c r="L15" s="22" t="s">
        <v>82</v>
      </c>
      <c r="M15" s="22" t="s">
        <v>83</v>
      </c>
      <c r="N15" s="22" t="s">
        <v>84</v>
      </c>
      <c r="O15" s="22" t="s">
        <v>85</v>
      </c>
      <c r="P15" s="22" t="s">
        <v>86</v>
      </c>
      <c r="Q15" s="22" t="s">
        <v>87</v>
      </c>
      <c r="R15" s="22" t="s">
        <v>88</v>
      </c>
      <c r="S15" s="22" t="s">
        <v>82</v>
      </c>
      <c r="T15" s="22" t="s">
        <v>83</v>
      </c>
      <c r="U15" s="22"/>
      <c r="V15" s="22" t="s">
        <v>7</v>
      </c>
      <c r="W15" s="22" t="s">
        <v>8</v>
      </c>
      <c r="X15" s="22" t="s">
        <v>9</v>
      </c>
      <c r="Y15" s="22" t="s">
        <v>10</v>
      </c>
      <c r="Z15" s="22" t="s">
        <v>11</v>
      </c>
      <c r="AA15" s="22" t="s">
        <v>5</v>
      </c>
      <c r="AB15" s="22" t="s">
        <v>6</v>
      </c>
      <c r="AC15" s="22" t="s">
        <v>7</v>
      </c>
      <c r="AD15" s="22" t="s">
        <v>8</v>
      </c>
      <c r="AE15" s="22" t="s">
        <v>9</v>
      </c>
      <c r="AF15" s="22" t="s">
        <v>10</v>
      </c>
      <c r="AG15" s="22" t="s">
        <v>11</v>
      </c>
      <c r="AH15" s="22" t="s">
        <v>5</v>
      </c>
      <c r="AI15" s="22" t="s">
        <v>6</v>
      </c>
      <c r="AJ15" s="17" t="s">
        <v>8</v>
      </c>
      <c r="AK15" s="17" t="s">
        <v>9</v>
      </c>
      <c r="AL15" s="17" t="s">
        <v>10</v>
      </c>
      <c r="AM15" s="17" t="s">
        <v>11</v>
      </c>
      <c r="AN15" s="17" t="s">
        <v>5</v>
      </c>
      <c r="AO15" s="17" t="s">
        <v>6</v>
      </c>
      <c r="AP15" s="17" t="s">
        <v>7</v>
      </c>
      <c r="AQ15" s="17" t="s">
        <v>8</v>
      </c>
      <c r="AR15" s="17" t="s">
        <v>9</v>
      </c>
      <c r="AS15" s="17" t="s">
        <v>10</v>
      </c>
      <c r="AT15" s="17" t="s">
        <v>11</v>
      </c>
      <c r="AU15" s="17" t="s">
        <v>5</v>
      </c>
      <c r="AV15" s="17" t="s">
        <v>6</v>
      </c>
      <c r="AW15" s="17" t="s">
        <v>7</v>
      </c>
      <c r="AX15" s="17" t="s">
        <v>8</v>
      </c>
      <c r="AY15" s="17" t="s">
        <v>9</v>
      </c>
      <c r="AZ15" s="17" t="s">
        <v>10</v>
      </c>
      <c r="BA15" s="17" t="s">
        <v>11</v>
      </c>
      <c r="BB15" s="17" t="s">
        <v>5</v>
      </c>
      <c r="BC15" s="17" t="s">
        <v>6</v>
      </c>
      <c r="BD15" s="17" t="s">
        <v>7</v>
      </c>
      <c r="BE15" s="17" t="s">
        <v>8</v>
      </c>
      <c r="BF15" s="17" t="s">
        <v>9</v>
      </c>
      <c r="BG15" s="17" t="s">
        <v>10</v>
      </c>
      <c r="BH15" s="17" t="s">
        <v>11</v>
      </c>
      <c r="BI15" s="17" t="s">
        <v>5</v>
      </c>
      <c r="BJ15" s="17" t="s">
        <v>6</v>
      </c>
      <c r="BK15" s="17" t="s">
        <v>7</v>
      </c>
      <c r="BL15" s="17" t="s">
        <v>8</v>
      </c>
      <c r="BM15" s="17" t="s">
        <v>9</v>
      </c>
      <c r="BN15" s="17" t="s">
        <v>10</v>
      </c>
      <c r="BO15" s="17" t="s">
        <v>11</v>
      </c>
      <c r="BP15" s="17" t="s">
        <v>5</v>
      </c>
      <c r="BQ15" s="17" t="s">
        <v>6</v>
      </c>
      <c r="BR15" s="17" t="s">
        <v>7</v>
      </c>
      <c r="BS15" s="17" t="s">
        <v>8</v>
      </c>
      <c r="BT15" s="17" t="s">
        <v>9</v>
      </c>
      <c r="BU15" s="17" t="s">
        <v>10</v>
      </c>
      <c r="BV15" s="17" t="s">
        <v>11</v>
      </c>
      <c r="BW15" s="17" t="s">
        <v>5</v>
      </c>
      <c r="BX15" s="17" t="s">
        <v>6</v>
      </c>
      <c r="BY15" s="17" t="s">
        <v>7</v>
      </c>
      <c r="BZ15" s="17" t="s">
        <v>8</v>
      </c>
      <c r="CA15" s="17" t="s">
        <v>9</v>
      </c>
      <c r="CB15" s="17" t="s">
        <v>10</v>
      </c>
      <c r="CC15" s="17" t="s">
        <v>11</v>
      </c>
      <c r="CD15" s="17" t="s">
        <v>5</v>
      </c>
      <c r="CE15" s="17" t="s">
        <v>6</v>
      </c>
      <c r="CF15" s="17" t="s">
        <v>7</v>
      </c>
      <c r="CG15" s="17" t="s">
        <v>8</v>
      </c>
      <c r="CH15" s="17" t="s">
        <v>9</v>
      </c>
      <c r="CI15" s="17" t="s">
        <v>10</v>
      </c>
      <c r="CJ15" s="17" t="s">
        <v>11</v>
      </c>
      <c r="CK15" s="17" t="s">
        <v>5</v>
      </c>
      <c r="CL15" s="17" t="s">
        <v>6</v>
      </c>
      <c r="CM15" s="17" t="s">
        <v>7</v>
      </c>
      <c r="CN15" s="17" t="s">
        <v>8</v>
      </c>
      <c r="CO15" s="17" t="s">
        <v>9</v>
      </c>
      <c r="CP15" s="17" t="s">
        <v>10</v>
      </c>
      <c r="CQ15" s="17" t="s">
        <v>11</v>
      </c>
      <c r="CR15" s="17" t="s">
        <v>5</v>
      </c>
      <c r="CS15" s="17" t="s">
        <v>6</v>
      </c>
      <c r="CT15" s="17" t="s">
        <v>7</v>
      </c>
      <c r="CU15" s="17" t="s">
        <v>8</v>
      </c>
      <c r="CV15" s="17" t="s">
        <v>9</v>
      </c>
      <c r="CW15" s="17" t="s">
        <v>10</v>
      </c>
      <c r="CX15" s="17" t="s">
        <v>11</v>
      </c>
      <c r="CY15" s="17" t="s">
        <v>5</v>
      </c>
      <c r="CZ15" s="17" t="s">
        <v>6</v>
      </c>
      <c r="DA15" s="17" t="s">
        <v>7</v>
      </c>
      <c r="DB15" s="17" t="s">
        <v>8</v>
      </c>
      <c r="DC15" s="17" t="s">
        <v>9</v>
      </c>
      <c r="DD15" s="17" t="s">
        <v>10</v>
      </c>
      <c r="DE15" s="17" t="s">
        <v>11</v>
      </c>
      <c r="DF15" s="17" t="s">
        <v>5</v>
      </c>
      <c r="DG15" s="17" t="s">
        <v>6</v>
      </c>
      <c r="DH15" s="17" t="s">
        <v>7</v>
      </c>
      <c r="DI15" s="17" t="s">
        <v>8</v>
      </c>
      <c r="DJ15" s="17" t="s">
        <v>9</v>
      </c>
      <c r="DK15" s="17" t="s">
        <v>10</v>
      </c>
      <c r="DL15" s="17" t="s">
        <v>11</v>
      </c>
      <c r="DM15" s="17" t="s">
        <v>5</v>
      </c>
      <c r="DN15" s="17" t="s">
        <v>6</v>
      </c>
      <c r="DO15" s="17" t="s">
        <v>7</v>
      </c>
      <c r="DP15" s="17" t="s">
        <v>8</v>
      </c>
      <c r="DQ15" s="17" t="s">
        <v>9</v>
      </c>
      <c r="DR15" s="17" t="s">
        <v>10</v>
      </c>
      <c r="DS15" s="17" t="s">
        <v>11</v>
      </c>
      <c r="DT15" s="17" t="s">
        <v>5</v>
      </c>
      <c r="DU15" s="17" t="s">
        <v>6</v>
      </c>
      <c r="DV15" s="17" t="s">
        <v>7</v>
      </c>
      <c r="DW15" s="17" t="s">
        <v>8</v>
      </c>
      <c r="DX15" s="17" t="s">
        <v>9</v>
      </c>
      <c r="DY15" s="17" t="s">
        <v>10</v>
      </c>
      <c r="DZ15" s="17" t="s">
        <v>11</v>
      </c>
      <c r="EA15" s="17" t="s">
        <v>5</v>
      </c>
      <c r="EB15" s="17" t="s">
        <v>6</v>
      </c>
      <c r="EC15" s="17" t="s">
        <v>7</v>
      </c>
      <c r="ED15" s="17" t="s">
        <v>8</v>
      </c>
      <c r="EE15" s="17" t="s">
        <v>9</v>
      </c>
      <c r="EF15" s="17" t="s">
        <v>10</v>
      </c>
      <c r="EG15" s="17" t="s">
        <v>11</v>
      </c>
      <c r="EH15" s="17" t="s">
        <v>5</v>
      </c>
      <c r="EI15" s="17" t="s">
        <v>6</v>
      </c>
      <c r="EJ15" s="17" t="s">
        <v>7</v>
      </c>
      <c r="EK15" s="17" t="s">
        <v>8</v>
      </c>
      <c r="EL15" s="17" t="s">
        <v>9</v>
      </c>
      <c r="EM15" s="17" t="s">
        <v>10</v>
      </c>
      <c r="EN15" s="17" t="s">
        <v>11</v>
      </c>
      <c r="EO15" s="17" t="s">
        <v>5</v>
      </c>
      <c r="EP15" s="17" t="s">
        <v>6</v>
      </c>
      <c r="EQ15" s="17" t="s">
        <v>7</v>
      </c>
      <c r="ER15" s="17" t="s">
        <v>8</v>
      </c>
      <c r="ES15" s="17" t="s">
        <v>9</v>
      </c>
      <c r="ET15" s="17" t="s">
        <v>10</v>
      </c>
      <c r="EU15" s="17" t="s">
        <v>11</v>
      </c>
      <c r="EV15" s="17" t="s">
        <v>5</v>
      </c>
      <c r="EW15" s="17" t="s">
        <v>6</v>
      </c>
      <c r="EX15" s="17" t="s">
        <v>7</v>
      </c>
      <c r="EY15" s="17" t="s">
        <v>8</v>
      </c>
      <c r="EZ15" s="17" t="s">
        <v>9</v>
      </c>
      <c r="FA15" s="17" t="s">
        <v>10</v>
      </c>
      <c r="FB15" s="17" t="s">
        <v>11</v>
      </c>
      <c r="FC15" s="17" t="s">
        <v>5</v>
      </c>
      <c r="FD15" s="17" t="s">
        <v>6</v>
      </c>
      <c r="FE15" s="17" t="s">
        <v>7</v>
      </c>
      <c r="FF15" s="17" t="s">
        <v>8</v>
      </c>
      <c r="FG15" s="17" t="s">
        <v>9</v>
      </c>
      <c r="FH15" s="17" t="s">
        <v>10</v>
      </c>
      <c r="FI15" s="17" t="s">
        <v>11</v>
      </c>
      <c r="FJ15" s="17" t="s">
        <v>5</v>
      </c>
      <c r="FK15" s="17" t="s">
        <v>6</v>
      </c>
      <c r="FL15" s="17" t="s">
        <v>7</v>
      </c>
      <c r="FM15" s="17" t="s">
        <v>8</v>
      </c>
      <c r="FN15" s="17" t="s">
        <v>9</v>
      </c>
      <c r="FO15" s="17" t="s">
        <v>10</v>
      </c>
      <c r="FP15" s="17" t="s">
        <v>11</v>
      </c>
      <c r="FQ15" s="17" t="s">
        <v>5</v>
      </c>
      <c r="FR15" s="17" t="s">
        <v>6</v>
      </c>
      <c r="FS15" s="17" t="s">
        <v>7</v>
      </c>
      <c r="FT15" s="17" t="s">
        <v>8</v>
      </c>
      <c r="FU15" s="17" t="s">
        <v>9</v>
      </c>
      <c r="FV15" s="17" t="s">
        <v>10</v>
      </c>
      <c r="FW15" s="17" t="s">
        <v>11</v>
      </c>
      <c r="FX15" s="17" t="s">
        <v>5</v>
      </c>
      <c r="FY15" s="17" t="s">
        <v>6</v>
      </c>
      <c r="FZ15" s="17" t="s">
        <v>7</v>
      </c>
      <c r="GA15" s="17" t="s">
        <v>8</v>
      </c>
      <c r="GB15" s="17" t="s">
        <v>9</v>
      </c>
      <c r="GC15" s="17" t="s">
        <v>10</v>
      </c>
      <c r="GD15" s="17" t="s">
        <v>11</v>
      </c>
      <c r="GE15" s="17" t="s">
        <v>5</v>
      </c>
      <c r="GF15" s="17" t="s">
        <v>6</v>
      </c>
      <c r="GG15" s="17" t="s">
        <v>7</v>
      </c>
      <c r="GH15" s="17" t="s">
        <v>8</v>
      </c>
      <c r="GI15" s="17" t="s">
        <v>9</v>
      </c>
      <c r="GJ15" s="17" t="s">
        <v>10</v>
      </c>
      <c r="GK15" s="17" t="s">
        <v>11</v>
      </c>
      <c r="GL15" s="17" t="s">
        <v>5</v>
      </c>
      <c r="GM15" s="17" t="s">
        <v>6</v>
      </c>
      <c r="GN15" s="17" t="s">
        <v>7</v>
      </c>
      <c r="GO15" s="17" t="s">
        <v>8</v>
      </c>
      <c r="GP15" s="17" t="s">
        <v>9</v>
      </c>
      <c r="GQ15" s="17" t="s">
        <v>10</v>
      </c>
      <c r="GR15" s="17" t="s">
        <v>11</v>
      </c>
      <c r="GS15" s="17" t="s">
        <v>5</v>
      </c>
      <c r="GT15" s="17" t="s">
        <v>6</v>
      </c>
      <c r="GU15" s="17" t="s">
        <v>7</v>
      </c>
      <c r="GV15" s="17" t="s">
        <v>8</v>
      </c>
      <c r="GW15" s="17" t="s">
        <v>9</v>
      </c>
      <c r="GX15" s="17" t="s">
        <v>10</v>
      </c>
      <c r="GY15" s="17" t="s">
        <v>11</v>
      </c>
      <c r="GZ15" s="17" t="s">
        <v>5</v>
      </c>
      <c r="HA15" s="17" t="s">
        <v>6</v>
      </c>
      <c r="HB15" s="17" t="s">
        <v>7</v>
      </c>
      <c r="HC15" s="17" t="s">
        <v>8</v>
      </c>
      <c r="HD15" s="17" t="s">
        <v>9</v>
      </c>
      <c r="HE15" s="17" t="s">
        <v>10</v>
      </c>
      <c r="HF15" s="17" t="s">
        <v>11</v>
      </c>
      <c r="HG15" s="17" t="s">
        <v>5</v>
      </c>
      <c r="HH15" s="17" t="s">
        <v>6</v>
      </c>
      <c r="HI15" s="17" t="s">
        <v>7</v>
      </c>
      <c r="HJ15" s="17" t="s">
        <v>8</v>
      </c>
      <c r="HK15" s="17" t="s">
        <v>9</v>
      </c>
      <c r="HL15" s="17" t="s">
        <v>10</v>
      </c>
      <c r="HM15" s="17" t="s">
        <v>11</v>
      </c>
      <c r="HN15" s="17" t="s">
        <v>5</v>
      </c>
      <c r="HO15" s="17" t="s">
        <v>6</v>
      </c>
      <c r="HP15" s="17" t="s">
        <v>7</v>
      </c>
      <c r="HQ15" s="17" t="s">
        <v>8</v>
      </c>
      <c r="HR15" s="17" t="s">
        <v>9</v>
      </c>
      <c r="HS15" s="17" t="s">
        <v>10</v>
      </c>
      <c r="HT15" s="17" t="s">
        <v>11</v>
      </c>
      <c r="HU15" s="17" t="s">
        <v>5</v>
      </c>
      <c r="HV15" s="17" t="s">
        <v>6</v>
      </c>
      <c r="HW15" s="17" t="s">
        <v>7</v>
      </c>
      <c r="HX15" s="17" t="s">
        <v>8</v>
      </c>
      <c r="HY15" s="17" t="s">
        <v>9</v>
      </c>
      <c r="HZ15" s="17" t="s">
        <v>10</v>
      </c>
      <c r="IA15" s="17" t="s">
        <v>11</v>
      </c>
      <c r="IB15" s="17" t="s">
        <v>5</v>
      </c>
      <c r="IC15" s="17" t="s">
        <v>6</v>
      </c>
      <c r="ID15" s="17" t="s">
        <v>7</v>
      </c>
      <c r="IE15" s="17" t="s">
        <v>8</v>
      </c>
      <c r="IF15" s="17" t="s">
        <v>9</v>
      </c>
      <c r="IG15" s="17" t="s">
        <v>10</v>
      </c>
      <c r="IH15" s="17" t="s">
        <v>11</v>
      </c>
      <c r="II15" s="17" t="s">
        <v>5</v>
      </c>
      <c r="IJ15" s="17" t="s">
        <v>6</v>
      </c>
      <c r="IK15" s="17" t="s">
        <v>7</v>
      </c>
      <c r="IL15" s="17" t="s">
        <v>8</v>
      </c>
      <c r="IM15" s="17" t="s">
        <v>9</v>
      </c>
      <c r="IN15" s="17" t="s">
        <v>10</v>
      </c>
      <c r="IO15" s="17" t="s">
        <v>11</v>
      </c>
      <c r="IP15" s="17" t="s">
        <v>5</v>
      </c>
      <c r="IQ15" s="17" t="s">
        <v>6</v>
      </c>
      <c r="IR15" s="17" t="s">
        <v>7</v>
      </c>
      <c r="IS15" s="17" t="s">
        <v>8</v>
      </c>
      <c r="IT15" s="17" t="s">
        <v>9</v>
      </c>
      <c r="IU15" s="17" t="s">
        <v>10</v>
      </c>
      <c r="IV15" s="17" t="s">
        <v>11</v>
      </c>
    </row>
    <row r="16" spans="3:37" s="18" customFormat="1" ht="12.75">
      <c r="C16" s="19" t="str">
        <f>+'2019'!AV9</f>
        <v>Nisan</v>
      </c>
      <c r="D16" s="19"/>
      <c r="E16" s="28">
        <v>15</v>
      </c>
      <c r="F16" s="28">
        <v>16</v>
      </c>
      <c r="G16" s="28">
        <v>17</v>
      </c>
      <c r="H16" s="28">
        <v>18</v>
      </c>
      <c r="I16" s="28">
        <v>19</v>
      </c>
      <c r="J16" s="28">
        <v>20</v>
      </c>
      <c r="K16" s="28">
        <v>21</v>
      </c>
      <c r="L16" s="28">
        <v>22</v>
      </c>
      <c r="M16" s="28">
        <v>23</v>
      </c>
      <c r="N16" s="28">
        <v>24</v>
      </c>
      <c r="O16" s="28">
        <v>25</v>
      </c>
      <c r="P16" s="28">
        <v>26</v>
      </c>
      <c r="Q16" s="28">
        <v>27</v>
      </c>
      <c r="R16" s="28">
        <v>28</v>
      </c>
      <c r="S16" s="28">
        <v>29</v>
      </c>
      <c r="T16" s="28">
        <v>30</v>
      </c>
      <c r="U16" s="28"/>
      <c r="V16" s="28">
        <v>1</v>
      </c>
      <c r="W16" s="28">
        <v>2</v>
      </c>
      <c r="X16" s="28">
        <v>3</v>
      </c>
      <c r="Y16" s="28">
        <v>4</v>
      </c>
      <c r="Z16" s="28">
        <v>5</v>
      </c>
      <c r="AA16" s="28">
        <v>6</v>
      </c>
      <c r="AB16" s="28">
        <v>7</v>
      </c>
      <c r="AC16" s="28">
        <v>8</v>
      </c>
      <c r="AD16" s="28">
        <v>9</v>
      </c>
      <c r="AE16" s="28">
        <v>10</v>
      </c>
      <c r="AF16" s="28">
        <v>11</v>
      </c>
      <c r="AG16" s="28">
        <v>12</v>
      </c>
      <c r="AH16" s="28">
        <v>13</v>
      </c>
      <c r="AI16" s="35">
        <v>14</v>
      </c>
      <c r="AJ16" s="30"/>
      <c r="AK16" s="30"/>
    </row>
    <row r="17" spans="3:37" s="31" customFormat="1" ht="48">
      <c r="C17" s="32" t="str">
        <f>+'2019'!AU10</f>
        <v>15-05-2019  / 14-06-2019</v>
      </c>
      <c r="D17" s="32"/>
      <c r="E17" s="17" t="s">
        <v>84</v>
      </c>
      <c r="F17" s="17" t="s">
        <v>85</v>
      </c>
      <c r="G17" s="17" t="s">
        <v>86</v>
      </c>
      <c r="H17" s="17" t="s">
        <v>87</v>
      </c>
      <c r="I17" s="17" t="s">
        <v>88</v>
      </c>
      <c r="J17" s="17" t="s">
        <v>82</v>
      </c>
      <c r="K17" s="17" t="s">
        <v>83</v>
      </c>
      <c r="L17" s="17" t="s">
        <v>84</v>
      </c>
      <c r="M17" s="17" t="s">
        <v>85</v>
      </c>
      <c r="N17" s="17" t="s">
        <v>86</v>
      </c>
      <c r="O17" s="17" t="s">
        <v>87</v>
      </c>
      <c r="P17" s="17" t="s">
        <v>88</v>
      </c>
      <c r="Q17" s="17" t="s">
        <v>82</v>
      </c>
      <c r="R17" s="17" t="s">
        <v>83</v>
      </c>
      <c r="S17" s="17" t="s">
        <v>84</v>
      </c>
      <c r="T17" s="17" t="s">
        <v>85</v>
      </c>
      <c r="U17" s="17" t="s">
        <v>86</v>
      </c>
      <c r="V17" s="17" t="s">
        <v>87</v>
      </c>
      <c r="W17" s="17" t="s">
        <v>88</v>
      </c>
      <c r="X17" s="17" t="s">
        <v>82</v>
      </c>
      <c r="Y17" s="17" t="s">
        <v>83</v>
      </c>
      <c r="Z17" s="17" t="s">
        <v>84</v>
      </c>
      <c r="AA17" s="17" t="s">
        <v>85</v>
      </c>
      <c r="AB17" s="17" t="s">
        <v>86</v>
      </c>
      <c r="AC17" s="17" t="s">
        <v>87</v>
      </c>
      <c r="AD17" s="17" t="s">
        <v>88</v>
      </c>
      <c r="AE17" s="17" t="s">
        <v>82</v>
      </c>
      <c r="AF17" s="17" t="s">
        <v>83</v>
      </c>
      <c r="AG17" s="17" t="s">
        <v>84</v>
      </c>
      <c r="AH17" s="17" t="s">
        <v>85</v>
      </c>
      <c r="AI17" s="17" t="s">
        <v>86</v>
      </c>
      <c r="AJ17" s="34"/>
      <c r="AK17" s="34"/>
    </row>
    <row r="18" spans="3:37" s="18" customFormat="1" ht="12.75">
      <c r="C18" s="15" t="str">
        <f>+'2019'!AV10</f>
        <v>Mayıs</v>
      </c>
      <c r="D18" s="15"/>
      <c r="E18" s="29">
        <v>15</v>
      </c>
      <c r="F18" s="29">
        <v>16</v>
      </c>
      <c r="G18" s="29">
        <v>17</v>
      </c>
      <c r="H18" s="29">
        <v>18</v>
      </c>
      <c r="I18" s="29">
        <v>19</v>
      </c>
      <c r="J18" s="29">
        <v>20</v>
      </c>
      <c r="K18" s="29">
        <v>21</v>
      </c>
      <c r="L18" s="29">
        <v>22</v>
      </c>
      <c r="M18" s="29">
        <v>23</v>
      </c>
      <c r="N18" s="29">
        <v>24</v>
      </c>
      <c r="O18" s="29">
        <v>25</v>
      </c>
      <c r="P18" s="29">
        <v>26</v>
      </c>
      <c r="Q18" s="29">
        <v>27</v>
      </c>
      <c r="R18" s="29">
        <v>28</v>
      </c>
      <c r="S18" s="29">
        <v>29</v>
      </c>
      <c r="T18" s="29">
        <v>30</v>
      </c>
      <c r="U18" s="29">
        <v>31</v>
      </c>
      <c r="V18" s="29">
        <v>1</v>
      </c>
      <c r="W18" s="29">
        <v>2</v>
      </c>
      <c r="X18" s="29">
        <v>3</v>
      </c>
      <c r="Y18" s="29">
        <v>4</v>
      </c>
      <c r="Z18" s="29">
        <v>5</v>
      </c>
      <c r="AA18" s="29">
        <v>6</v>
      </c>
      <c r="AB18" s="29">
        <v>7</v>
      </c>
      <c r="AC18" s="29">
        <v>8</v>
      </c>
      <c r="AD18" s="29">
        <v>9</v>
      </c>
      <c r="AE18" s="29">
        <v>10</v>
      </c>
      <c r="AF18" s="29">
        <v>11</v>
      </c>
      <c r="AG18" s="29">
        <v>12</v>
      </c>
      <c r="AH18" s="70">
        <v>13</v>
      </c>
      <c r="AI18" s="29">
        <v>14</v>
      </c>
      <c r="AJ18" s="30"/>
      <c r="AK18" s="30"/>
    </row>
    <row r="19" spans="3:37" s="31" customFormat="1" ht="49.5">
      <c r="C19" s="24" t="str">
        <f>+'2019'!AU11</f>
        <v>15-06-2019  / 14-07-2019</v>
      </c>
      <c r="D19" s="24"/>
      <c r="E19" s="22" t="s">
        <v>87</v>
      </c>
      <c r="F19" s="22" t="s">
        <v>88</v>
      </c>
      <c r="G19" s="22" t="s">
        <v>82</v>
      </c>
      <c r="H19" s="22" t="s">
        <v>83</v>
      </c>
      <c r="I19" s="22" t="s">
        <v>84</v>
      </c>
      <c r="J19" s="22" t="s">
        <v>85</v>
      </c>
      <c r="K19" s="22" t="s">
        <v>86</v>
      </c>
      <c r="L19" s="22" t="s">
        <v>87</v>
      </c>
      <c r="M19" s="22" t="s">
        <v>88</v>
      </c>
      <c r="N19" s="22" t="s">
        <v>82</v>
      </c>
      <c r="O19" s="22" t="s">
        <v>83</v>
      </c>
      <c r="P19" s="22" t="s">
        <v>84</v>
      </c>
      <c r="Q19" s="22" t="s">
        <v>85</v>
      </c>
      <c r="R19" s="22" t="s">
        <v>86</v>
      </c>
      <c r="S19" s="22" t="s">
        <v>87</v>
      </c>
      <c r="T19" s="22" t="s">
        <v>88</v>
      </c>
      <c r="U19" s="22"/>
      <c r="V19" s="22" t="s">
        <v>5</v>
      </c>
      <c r="W19" s="22" t="s">
        <v>6</v>
      </c>
      <c r="X19" s="22" t="s">
        <v>7</v>
      </c>
      <c r="Y19" s="22" t="s">
        <v>8</v>
      </c>
      <c r="Z19" s="22" t="s">
        <v>9</v>
      </c>
      <c r="AA19" s="22" t="s">
        <v>10</v>
      </c>
      <c r="AB19" s="22" t="s">
        <v>11</v>
      </c>
      <c r="AC19" s="22" t="s">
        <v>5</v>
      </c>
      <c r="AD19" s="22" t="s">
        <v>6</v>
      </c>
      <c r="AE19" s="22" t="s">
        <v>7</v>
      </c>
      <c r="AF19" s="22" t="s">
        <v>8</v>
      </c>
      <c r="AG19" s="22" t="s">
        <v>9</v>
      </c>
      <c r="AH19" s="22" t="s">
        <v>10</v>
      </c>
      <c r="AI19" s="22" t="s">
        <v>11</v>
      </c>
      <c r="AJ19" s="34"/>
      <c r="AK19" s="34"/>
    </row>
    <row r="20" spans="3:37" s="18" customFormat="1" ht="12.75">
      <c r="C20" s="19" t="str">
        <f>+'2019'!AV11</f>
        <v>Haziran</v>
      </c>
      <c r="D20" s="19"/>
      <c r="E20" s="35">
        <v>15</v>
      </c>
      <c r="F20" s="35">
        <v>16</v>
      </c>
      <c r="G20" s="35">
        <v>17</v>
      </c>
      <c r="H20" s="35">
        <v>18</v>
      </c>
      <c r="I20" s="35">
        <v>19</v>
      </c>
      <c r="J20" s="35">
        <v>20</v>
      </c>
      <c r="K20" s="35">
        <v>21</v>
      </c>
      <c r="L20" s="35">
        <v>22</v>
      </c>
      <c r="M20" s="35">
        <v>23</v>
      </c>
      <c r="N20" s="35">
        <v>24</v>
      </c>
      <c r="O20" s="35">
        <v>25</v>
      </c>
      <c r="P20" s="35">
        <v>26</v>
      </c>
      <c r="Q20" s="35">
        <v>27</v>
      </c>
      <c r="R20" s="35">
        <v>28</v>
      </c>
      <c r="S20" s="35">
        <v>29</v>
      </c>
      <c r="T20" s="35">
        <v>30</v>
      </c>
      <c r="U20" s="35"/>
      <c r="V20" s="35">
        <v>1</v>
      </c>
      <c r="W20" s="35">
        <v>2</v>
      </c>
      <c r="X20" s="35">
        <v>3</v>
      </c>
      <c r="Y20" s="35">
        <v>4</v>
      </c>
      <c r="Z20" s="35">
        <v>5</v>
      </c>
      <c r="AA20" s="35">
        <v>6</v>
      </c>
      <c r="AB20" s="35">
        <v>7</v>
      </c>
      <c r="AC20" s="35">
        <v>8</v>
      </c>
      <c r="AD20" s="35">
        <v>9</v>
      </c>
      <c r="AE20" s="35">
        <v>10</v>
      </c>
      <c r="AF20" s="35">
        <v>11</v>
      </c>
      <c r="AG20" s="35">
        <v>12</v>
      </c>
      <c r="AH20" s="71">
        <v>13</v>
      </c>
      <c r="AI20" s="35">
        <v>14</v>
      </c>
      <c r="AJ20" s="30"/>
      <c r="AK20" s="30"/>
    </row>
    <row r="21" spans="3:37" s="31" customFormat="1" ht="48">
      <c r="C21" s="27" t="str">
        <f>+'2019'!AU12</f>
        <v>15-07-2019  / 14-08-2019</v>
      </c>
      <c r="D21" s="27"/>
      <c r="E21" s="17" t="s">
        <v>82</v>
      </c>
      <c r="F21" s="17" t="s">
        <v>83</v>
      </c>
      <c r="G21" s="17" t="s">
        <v>84</v>
      </c>
      <c r="H21" s="17" t="s">
        <v>85</v>
      </c>
      <c r="I21" s="17" t="s">
        <v>86</v>
      </c>
      <c r="J21" s="17" t="s">
        <v>87</v>
      </c>
      <c r="K21" s="17" t="s">
        <v>88</v>
      </c>
      <c r="L21" s="17" t="s">
        <v>82</v>
      </c>
      <c r="M21" s="17" t="s">
        <v>83</v>
      </c>
      <c r="N21" s="17" t="s">
        <v>84</v>
      </c>
      <c r="O21" s="17" t="s">
        <v>85</v>
      </c>
      <c r="P21" s="17" t="s">
        <v>86</v>
      </c>
      <c r="Q21" s="17" t="s">
        <v>87</v>
      </c>
      <c r="R21" s="17" t="s">
        <v>88</v>
      </c>
      <c r="S21" s="17" t="s">
        <v>82</v>
      </c>
      <c r="T21" s="17" t="s">
        <v>83</v>
      </c>
      <c r="U21" s="17" t="s">
        <v>84</v>
      </c>
      <c r="V21" s="17" t="s">
        <v>85</v>
      </c>
      <c r="W21" s="17" t="s">
        <v>86</v>
      </c>
      <c r="X21" s="17" t="s">
        <v>87</v>
      </c>
      <c r="Y21" s="17" t="s">
        <v>88</v>
      </c>
      <c r="Z21" s="17" t="s">
        <v>82</v>
      </c>
      <c r="AA21" s="17" t="s">
        <v>83</v>
      </c>
      <c r="AB21" s="17" t="s">
        <v>84</v>
      </c>
      <c r="AC21" s="17" t="s">
        <v>85</v>
      </c>
      <c r="AD21" s="17" t="s">
        <v>86</v>
      </c>
      <c r="AE21" s="17" t="s">
        <v>87</v>
      </c>
      <c r="AF21" s="17" t="s">
        <v>88</v>
      </c>
      <c r="AG21" s="17" t="s">
        <v>82</v>
      </c>
      <c r="AH21" s="17" t="s">
        <v>83</v>
      </c>
      <c r="AI21" s="17" t="s">
        <v>84</v>
      </c>
      <c r="AJ21" s="34"/>
      <c r="AK21" s="34"/>
    </row>
    <row r="22" spans="3:37" s="18" customFormat="1" ht="12.75">
      <c r="C22" s="15" t="str">
        <f>+'2019'!AV12</f>
        <v>Temmuz</v>
      </c>
      <c r="D22" s="15"/>
      <c r="E22" s="29">
        <v>15</v>
      </c>
      <c r="F22" s="29">
        <v>16</v>
      </c>
      <c r="G22" s="29">
        <v>17</v>
      </c>
      <c r="H22" s="29">
        <v>18</v>
      </c>
      <c r="I22" s="29">
        <v>19</v>
      </c>
      <c r="J22" s="29">
        <v>20</v>
      </c>
      <c r="K22" s="29">
        <v>21</v>
      </c>
      <c r="L22" s="29">
        <v>22</v>
      </c>
      <c r="M22" s="29">
        <v>23</v>
      </c>
      <c r="N22" s="29">
        <v>24</v>
      </c>
      <c r="O22" s="29">
        <v>25</v>
      </c>
      <c r="P22" s="29">
        <v>26</v>
      </c>
      <c r="Q22" s="29">
        <v>27</v>
      </c>
      <c r="R22" s="29">
        <v>28</v>
      </c>
      <c r="S22" s="29">
        <v>29</v>
      </c>
      <c r="T22" s="29">
        <v>30</v>
      </c>
      <c r="U22" s="29">
        <v>31</v>
      </c>
      <c r="V22" s="29">
        <v>1</v>
      </c>
      <c r="W22" s="29">
        <v>2</v>
      </c>
      <c r="X22" s="29">
        <v>3</v>
      </c>
      <c r="Y22" s="29">
        <v>4</v>
      </c>
      <c r="Z22" s="29">
        <v>5</v>
      </c>
      <c r="AA22" s="29">
        <v>6</v>
      </c>
      <c r="AB22" s="29">
        <v>7</v>
      </c>
      <c r="AC22" s="29">
        <v>8</v>
      </c>
      <c r="AD22" s="29">
        <v>9</v>
      </c>
      <c r="AE22" s="29">
        <v>10</v>
      </c>
      <c r="AF22" s="29">
        <v>11</v>
      </c>
      <c r="AG22" s="29">
        <v>12</v>
      </c>
      <c r="AH22" s="70">
        <v>13</v>
      </c>
      <c r="AI22" s="29">
        <v>14</v>
      </c>
      <c r="AJ22" s="30"/>
      <c r="AK22" s="30"/>
    </row>
    <row r="23" spans="3:256" s="31" customFormat="1" ht="49.5">
      <c r="C23" s="24" t="str">
        <f>+'2019'!AU13</f>
        <v>15-08-2019  / 14-09-2019</v>
      </c>
      <c r="D23" s="24"/>
      <c r="E23" s="22" t="s">
        <v>85</v>
      </c>
      <c r="F23" s="22" t="s">
        <v>86</v>
      </c>
      <c r="G23" s="22" t="s">
        <v>87</v>
      </c>
      <c r="H23" s="22" t="s">
        <v>88</v>
      </c>
      <c r="I23" s="22" t="s">
        <v>82</v>
      </c>
      <c r="J23" s="22" t="s">
        <v>83</v>
      </c>
      <c r="K23" s="22" t="s">
        <v>84</v>
      </c>
      <c r="L23" s="22" t="s">
        <v>85</v>
      </c>
      <c r="M23" s="22" t="s">
        <v>86</v>
      </c>
      <c r="N23" s="22" t="s">
        <v>87</v>
      </c>
      <c r="O23" s="22" t="s">
        <v>88</v>
      </c>
      <c r="P23" s="22" t="s">
        <v>82</v>
      </c>
      <c r="Q23" s="22" t="s">
        <v>83</v>
      </c>
      <c r="R23" s="22" t="s">
        <v>84</v>
      </c>
      <c r="S23" s="22" t="s">
        <v>85</v>
      </c>
      <c r="T23" s="22" t="s">
        <v>86</v>
      </c>
      <c r="U23" s="22" t="s">
        <v>87</v>
      </c>
      <c r="V23" s="22" t="s">
        <v>88</v>
      </c>
      <c r="W23" s="22" t="s">
        <v>82</v>
      </c>
      <c r="X23" s="22" t="s">
        <v>83</v>
      </c>
      <c r="Y23" s="22" t="s">
        <v>84</v>
      </c>
      <c r="Z23" s="22" t="s">
        <v>85</v>
      </c>
      <c r="AA23" s="22" t="s">
        <v>86</v>
      </c>
      <c r="AB23" s="22" t="s">
        <v>87</v>
      </c>
      <c r="AC23" s="22" t="s">
        <v>88</v>
      </c>
      <c r="AD23" s="22" t="s">
        <v>82</v>
      </c>
      <c r="AE23" s="22" t="s">
        <v>83</v>
      </c>
      <c r="AF23" s="22" t="s">
        <v>84</v>
      </c>
      <c r="AG23" s="22" t="s">
        <v>85</v>
      </c>
      <c r="AH23" s="22" t="s">
        <v>86</v>
      </c>
      <c r="AI23" s="22" t="s">
        <v>87</v>
      </c>
      <c r="AJ23" s="17" t="s">
        <v>11</v>
      </c>
      <c r="AK23" s="17" t="s">
        <v>5</v>
      </c>
      <c r="AL23" s="17" t="s">
        <v>6</v>
      </c>
      <c r="AM23" s="17" t="s">
        <v>7</v>
      </c>
      <c r="AN23" s="17" t="s">
        <v>8</v>
      </c>
      <c r="AO23" s="17" t="s">
        <v>9</v>
      </c>
      <c r="AP23" s="17" t="s">
        <v>10</v>
      </c>
      <c r="AQ23" s="17" t="s">
        <v>11</v>
      </c>
      <c r="AR23" s="17" t="s">
        <v>5</v>
      </c>
      <c r="AS23" s="17" t="s">
        <v>6</v>
      </c>
      <c r="AT23" s="17" t="s">
        <v>7</v>
      </c>
      <c r="AU23" s="17" t="s">
        <v>8</v>
      </c>
      <c r="AV23" s="17" t="s">
        <v>9</v>
      </c>
      <c r="AW23" s="17" t="s">
        <v>10</v>
      </c>
      <c r="AX23" s="17" t="s">
        <v>11</v>
      </c>
      <c r="AY23" s="17" t="s">
        <v>5</v>
      </c>
      <c r="AZ23" s="17" t="s">
        <v>6</v>
      </c>
      <c r="BA23" s="17" t="s">
        <v>7</v>
      </c>
      <c r="BB23" s="17" t="s">
        <v>8</v>
      </c>
      <c r="BC23" s="17" t="s">
        <v>9</v>
      </c>
      <c r="BD23" s="17" t="s">
        <v>10</v>
      </c>
      <c r="BE23" s="17" t="s">
        <v>11</v>
      </c>
      <c r="BF23" s="17" t="s">
        <v>5</v>
      </c>
      <c r="BG23" s="17" t="s">
        <v>6</v>
      </c>
      <c r="BH23" s="17" t="s">
        <v>7</v>
      </c>
      <c r="BI23" s="17" t="s">
        <v>8</v>
      </c>
      <c r="BJ23" s="17" t="s">
        <v>9</v>
      </c>
      <c r="BK23" s="17" t="s">
        <v>10</v>
      </c>
      <c r="BL23" s="17" t="s">
        <v>11</v>
      </c>
      <c r="BM23" s="17" t="s">
        <v>5</v>
      </c>
      <c r="BN23" s="17" t="s">
        <v>6</v>
      </c>
      <c r="BO23" s="17" t="s">
        <v>7</v>
      </c>
      <c r="BP23" s="17" t="s">
        <v>8</v>
      </c>
      <c r="BQ23" s="17" t="s">
        <v>9</v>
      </c>
      <c r="BR23" s="17" t="s">
        <v>10</v>
      </c>
      <c r="BS23" s="17" t="s">
        <v>11</v>
      </c>
      <c r="BT23" s="17" t="s">
        <v>5</v>
      </c>
      <c r="BU23" s="17" t="s">
        <v>6</v>
      </c>
      <c r="BV23" s="17" t="s">
        <v>7</v>
      </c>
      <c r="BW23" s="17" t="s">
        <v>8</v>
      </c>
      <c r="BX23" s="17" t="s">
        <v>9</v>
      </c>
      <c r="BY23" s="17" t="s">
        <v>10</v>
      </c>
      <c r="BZ23" s="17" t="s">
        <v>11</v>
      </c>
      <c r="CA23" s="17" t="s">
        <v>5</v>
      </c>
      <c r="CB23" s="17" t="s">
        <v>6</v>
      </c>
      <c r="CC23" s="17" t="s">
        <v>7</v>
      </c>
      <c r="CD23" s="17" t="s">
        <v>8</v>
      </c>
      <c r="CE23" s="17" t="s">
        <v>9</v>
      </c>
      <c r="CF23" s="17" t="s">
        <v>10</v>
      </c>
      <c r="CG23" s="17" t="s">
        <v>11</v>
      </c>
      <c r="CH23" s="17" t="s">
        <v>5</v>
      </c>
      <c r="CI23" s="17" t="s">
        <v>6</v>
      </c>
      <c r="CJ23" s="17" t="s">
        <v>7</v>
      </c>
      <c r="CK23" s="17" t="s">
        <v>8</v>
      </c>
      <c r="CL23" s="17" t="s">
        <v>9</v>
      </c>
      <c r="CM23" s="17" t="s">
        <v>10</v>
      </c>
      <c r="CN23" s="17" t="s">
        <v>11</v>
      </c>
      <c r="CO23" s="17" t="s">
        <v>5</v>
      </c>
      <c r="CP23" s="17" t="s">
        <v>6</v>
      </c>
      <c r="CQ23" s="17" t="s">
        <v>7</v>
      </c>
      <c r="CR23" s="17" t="s">
        <v>8</v>
      </c>
      <c r="CS23" s="17" t="s">
        <v>9</v>
      </c>
      <c r="CT23" s="17" t="s">
        <v>10</v>
      </c>
      <c r="CU23" s="17" t="s">
        <v>11</v>
      </c>
      <c r="CV23" s="17" t="s">
        <v>5</v>
      </c>
      <c r="CW23" s="17" t="s">
        <v>6</v>
      </c>
      <c r="CX23" s="17" t="s">
        <v>7</v>
      </c>
      <c r="CY23" s="17" t="s">
        <v>8</v>
      </c>
      <c r="CZ23" s="17" t="s">
        <v>9</v>
      </c>
      <c r="DA23" s="17" t="s">
        <v>10</v>
      </c>
      <c r="DB23" s="17" t="s">
        <v>11</v>
      </c>
      <c r="DC23" s="17" t="s">
        <v>5</v>
      </c>
      <c r="DD23" s="17" t="s">
        <v>6</v>
      </c>
      <c r="DE23" s="17" t="s">
        <v>7</v>
      </c>
      <c r="DF23" s="17" t="s">
        <v>8</v>
      </c>
      <c r="DG23" s="17" t="s">
        <v>9</v>
      </c>
      <c r="DH23" s="17" t="s">
        <v>10</v>
      </c>
      <c r="DI23" s="17" t="s">
        <v>11</v>
      </c>
      <c r="DJ23" s="17" t="s">
        <v>5</v>
      </c>
      <c r="DK23" s="17" t="s">
        <v>6</v>
      </c>
      <c r="DL23" s="17" t="s">
        <v>7</v>
      </c>
      <c r="DM23" s="17" t="s">
        <v>8</v>
      </c>
      <c r="DN23" s="17" t="s">
        <v>9</v>
      </c>
      <c r="DO23" s="17" t="s">
        <v>10</v>
      </c>
      <c r="DP23" s="17" t="s">
        <v>11</v>
      </c>
      <c r="DQ23" s="17" t="s">
        <v>5</v>
      </c>
      <c r="DR23" s="17" t="s">
        <v>6</v>
      </c>
      <c r="DS23" s="17" t="s">
        <v>7</v>
      </c>
      <c r="DT23" s="17" t="s">
        <v>8</v>
      </c>
      <c r="DU23" s="17" t="s">
        <v>9</v>
      </c>
      <c r="DV23" s="17" t="s">
        <v>10</v>
      </c>
      <c r="DW23" s="17" t="s">
        <v>11</v>
      </c>
      <c r="DX23" s="17" t="s">
        <v>5</v>
      </c>
      <c r="DY23" s="17" t="s">
        <v>6</v>
      </c>
      <c r="DZ23" s="17" t="s">
        <v>7</v>
      </c>
      <c r="EA23" s="17" t="s">
        <v>8</v>
      </c>
      <c r="EB23" s="17" t="s">
        <v>9</v>
      </c>
      <c r="EC23" s="17" t="s">
        <v>10</v>
      </c>
      <c r="ED23" s="17" t="s">
        <v>11</v>
      </c>
      <c r="EE23" s="17" t="s">
        <v>5</v>
      </c>
      <c r="EF23" s="17" t="s">
        <v>6</v>
      </c>
      <c r="EG23" s="17" t="s">
        <v>7</v>
      </c>
      <c r="EH23" s="17" t="s">
        <v>8</v>
      </c>
      <c r="EI23" s="17" t="s">
        <v>9</v>
      </c>
      <c r="EJ23" s="17" t="s">
        <v>10</v>
      </c>
      <c r="EK23" s="17" t="s">
        <v>11</v>
      </c>
      <c r="EL23" s="17" t="s">
        <v>5</v>
      </c>
      <c r="EM23" s="17" t="s">
        <v>6</v>
      </c>
      <c r="EN23" s="17" t="s">
        <v>7</v>
      </c>
      <c r="EO23" s="17" t="s">
        <v>8</v>
      </c>
      <c r="EP23" s="17" t="s">
        <v>9</v>
      </c>
      <c r="EQ23" s="17" t="s">
        <v>10</v>
      </c>
      <c r="ER23" s="17" t="s">
        <v>11</v>
      </c>
      <c r="ES23" s="17" t="s">
        <v>5</v>
      </c>
      <c r="ET23" s="17" t="s">
        <v>6</v>
      </c>
      <c r="EU23" s="17" t="s">
        <v>7</v>
      </c>
      <c r="EV23" s="17" t="s">
        <v>8</v>
      </c>
      <c r="EW23" s="17" t="s">
        <v>9</v>
      </c>
      <c r="EX23" s="17" t="s">
        <v>10</v>
      </c>
      <c r="EY23" s="17" t="s">
        <v>11</v>
      </c>
      <c r="EZ23" s="17" t="s">
        <v>5</v>
      </c>
      <c r="FA23" s="17" t="s">
        <v>6</v>
      </c>
      <c r="FB23" s="17" t="s">
        <v>7</v>
      </c>
      <c r="FC23" s="17" t="s">
        <v>8</v>
      </c>
      <c r="FD23" s="17" t="s">
        <v>9</v>
      </c>
      <c r="FE23" s="17" t="s">
        <v>10</v>
      </c>
      <c r="FF23" s="17" t="s">
        <v>11</v>
      </c>
      <c r="FG23" s="17" t="s">
        <v>5</v>
      </c>
      <c r="FH23" s="17" t="s">
        <v>6</v>
      </c>
      <c r="FI23" s="17" t="s">
        <v>7</v>
      </c>
      <c r="FJ23" s="17" t="s">
        <v>8</v>
      </c>
      <c r="FK23" s="17" t="s">
        <v>9</v>
      </c>
      <c r="FL23" s="17" t="s">
        <v>10</v>
      </c>
      <c r="FM23" s="17" t="s">
        <v>11</v>
      </c>
      <c r="FN23" s="17" t="s">
        <v>5</v>
      </c>
      <c r="FO23" s="17" t="s">
        <v>6</v>
      </c>
      <c r="FP23" s="17" t="s">
        <v>7</v>
      </c>
      <c r="FQ23" s="17" t="s">
        <v>8</v>
      </c>
      <c r="FR23" s="17" t="s">
        <v>9</v>
      </c>
      <c r="FS23" s="17" t="s">
        <v>10</v>
      </c>
      <c r="FT23" s="17" t="s">
        <v>11</v>
      </c>
      <c r="FU23" s="17" t="s">
        <v>5</v>
      </c>
      <c r="FV23" s="17" t="s">
        <v>6</v>
      </c>
      <c r="FW23" s="17" t="s">
        <v>7</v>
      </c>
      <c r="FX23" s="17" t="s">
        <v>8</v>
      </c>
      <c r="FY23" s="17" t="s">
        <v>9</v>
      </c>
      <c r="FZ23" s="17" t="s">
        <v>10</v>
      </c>
      <c r="GA23" s="17" t="s">
        <v>11</v>
      </c>
      <c r="GB23" s="17" t="s">
        <v>5</v>
      </c>
      <c r="GC23" s="17" t="s">
        <v>6</v>
      </c>
      <c r="GD23" s="17" t="s">
        <v>7</v>
      </c>
      <c r="GE23" s="17" t="s">
        <v>8</v>
      </c>
      <c r="GF23" s="17" t="s">
        <v>9</v>
      </c>
      <c r="GG23" s="17" t="s">
        <v>10</v>
      </c>
      <c r="GH23" s="17" t="s">
        <v>11</v>
      </c>
      <c r="GI23" s="17" t="s">
        <v>5</v>
      </c>
      <c r="GJ23" s="17" t="s">
        <v>6</v>
      </c>
      <c r="GK23" s="17" t="s">
        <v>7</v>
      </c>
      <c r="GL23" s="17" t="s">
        <v>8</v>
      </c>
      <c r="GM23" s="17" t="s">
        <v>9</v>
      </c>
      <c r="GN23" s="17" t="s">
        <v>10</v>
      </c>
      <c r="GO23" s="17" t="s">
        <v>11</v>
      </c>
      <c r="GP23" s="17" t="s">
        <v>5</v>
      </c>
      <c r="GQ23" s="17" t="s">
        <v>6</v>
      </c>
      <c r="GR23" s="17" t="s">
        <v>7</v>
      </c>
      <c r="GS23" s="17" t="s">
        <v>8</v>
      </c>
      <c r="GT23" s="17" t="s">
        <v>9</v>
      </c>
      <c r="GU23" s="17" t="s">
        <v>10</v>
      </c>
      <c r="GV23" s="17" t="s">
        <v>11</v>
      </c>
      <c r="GW23" s="17" t="s">
        <v>5</v>
      </c>
      <c r="GX23" s="17" t="s">
        <v>6</v>
      </c>
      <c r="GY23" s="17" t="s">
        <v>7</v>
      </c>
      <c r="GZ23" s="17" t="s">
        <v>8</v>
      </c>
      <c r="HA23" s="17" t="s">
        <v>9</v>
      </c>
      <c r="HB23" s="17" t="s">
        <v>10</v>
      </c>
      <c r="HC23" s="17" t="s">
        <v>11</v>
      </c>
      <c r="HD23" s="17" t="s">
        <v>5</v>
      </c>
      <c r="HE23" s="17" t="s">
        <v>6</v>
      </c>
      <c r="HF23" s="17" t="s">
        <v>7</v>
      </c>
      <c r="HG23" s="17" t="s">
        <v>8</v>
      </c>
      <c r="HH23" s="17" t="s">
        <v>9</v>
      </c>
      <c r="HI23" s="17" t="s">
        <v>10</v>
      </c>
      <c r="HJ23" s="17" t="s">
        <v>11</v>
      </c>
      <c r="HK23" s="17" t="s">
        <v>5</v>
      </c>
      <c r="HL23" s="17" t="s">
        <v>6</v>
      </c>
      <c r="HM23" s="17" t="s">
        <v>7</v>
      </c>
      <c r="HN23" s="17" t="s">
        <v>8</v>
      </c>
      <c r="HO23" s="17" t="s">
        <v>9</v>
      </c>
      <c r="HP23" s="17" t="s">
        <v>10</v>
      </c>
      <c r="HQ23" s="17" t="s">
        <v>11</v>
      </c>
      <c r="HR23" s="17" t="s">
        <v>5</v>
      </c>
      <c r="HS23" s="17" t="s">
        <v>6</v>
      </c>
      <c r="HT23" s="17" t="s">
        <v>7</v>
      </c>
      <c r="HU23" s="17" t="s">
        <v>8</v>
      </c>
      <c r="HV23" s="17" t="s">
        <v>9</v>
      </c>
      <c r="HW23" s="17" t="s">
        <v>10</v>
      </c>
      <c r="HX23" s="17" t="s">
        <v>11</v>
      </c>
      <c r="HY23" s="17" t="s">
        <v>5</v>
      </c>
      <c r="HZ23" s="17" t="s">
        <v>6</v>
      </c>
      <c r="IA23" s="17" t="s">
        <v>7</v>
      </c>
      <c r="IB23" s="17" t="s">
        <v>8</v>
      </c>
      <c r="IC23" s="17" t="s">
        <v>9</v>
      </c>
      <c r="ID23" s="17" t="s">
        <v>10</v>
      </c>
      <c r="IE23" s="17" t="s">
        <v>11</v>
      </c>
      <c r="IF23" s="17" t="s">
        <v>5</v>
      </c>
      <c r="IG23" s="17" t="s">
        <v>6</v>
      </c>
      <c r="IH23" s="17" t="s">
        <v>7</v>
      </c>
      <c r="II23" s="17" t="s">
        <v>8</v>
      </c>
      <c r="IJ23" s="17" t="s">
        <v>9</v>
      </c>
      <c r="IK23" s="17" t="s">
        <v>10</v>
      </c>
      <c r="IL23" s="17" t="s">
        <v>11</v>
      </c>
      <c r="IM23" s="17" t="s">
        <v>5</v>
      </c>
      <c r="IN23" s="17" t="s">
        <v>6</v>
      </c>
      <c r="IO23" s="17" t="s">
        <v>7</v>
      </c>
      <c r="IP23" s="17" t="s">
        <v>8</v>
      </c>
      <c r="IQ23" s="17" t="s">
        <v>9</v>
      </c>
      <c r="IR23" s="17" t="s">
        <v>10</v>
      </c>
      <c r="IS23" s="17" t="s">
        <v>11</v>
      </c>
      <c r="IT23" s="17" t="s">
        <v>5</v>
      </c>
      <c r="IU23" s="17" t="s">
        <v>6</v>
      </c>
      <c r="IV23" s="17" t="s">
        <v>7</v>
      </c>
    </row>
    <row r="24" spans="3:37" s="18" customFormat="1" ht="12.75">
      <c r="C24" s="19" t="str">
        <f>+'2019'!AV13</f>
        <v>Ağustos</v>
      </c>
      <c r="D24" s="19"/>
      <c r="E24" s="35">
        <v>15</v>
      </c>
      <c r="F24" s="35">
        <v>16</v>
      </c>
      <c r="G24" s="35">
        <v>17</v>
      </c>
      <c r="H24" s="35">
        <v>18</v>
      </c>
      <c r="I24" s="35">
        <v>19</v>
      </c>
      <c r="J24" s="35">
        <v>20</v>
      </c>
      <c r="K24" s="35">
        <v>21</v>
      </c>
      <c r="L24" s="35">
        <v>22</v>
      </c>
      <c r="M24" s="35">
        <v>23</v>
      </c>
      <c r="N24" s="35">
        <v>24</v>
      </c>
      <c r="O24" s="35">
        <v>25</v>
      </c>
      <c r="P24" s="35">
        <v>26</v>
      </c>
      <c r="Q24" s="35">
        <v>27</v>
      </c>
      <c r="R24" s="35">
        <v>28</v>
      </c>
      <c r="S24" s="35">
        <v>29</v>
      </c>
      <c r="T24" s="35">
        <v>30</v>
      </c>
      <c r="U24" s="35">
        <v>31</v>
      </c>
      <c r="V24" s="35">
        <v>1</v>
      </c>
      <c r="W24" s="35">
        <v>2</v>
      </c>
      <c r="X24" s="35">
        <v>3</v>
      </c>
      <c r="Y24" s="35">
        <v>4</v>
      </c>
      <c r="Z24" s="35">
        <v>5</v>
      </c>
      <c r="AA24" s="35">
        <v>6</v>
      </c>
      <c r="AB24" s="35">
        <v>7</v>
      </c>
      <c r="AC24" s="35">
        <v>8</v>
      </c>
      <c r="AD24" s="35">
        <v>9</v>
      </c>
      <c r="AE24" s="35">
        <v>10</v>
      </c>
      <c r="AF24" s="35">
        <v>11</v>
      </c>
      <c r="AG24" s="35">
        <v>12</v>
      </c>
      <c r="AH24" s="71">
        <v>13</v>
      </c>
      <c r="AI24" s="35">
        <v>14</v>
      </c>
      <c r="AJ24" s="30"/>
      <c r="AK24" s="30"/>
    </row>
    <row r="25" spans="3:256" s="31" customFormat="1" ht="49.5">
      <c r="C25" s="27" t="str">
        <f>+'2019'!AU14</f>
        <v>15-09-2019  / 14-10-2019</v>
      </c>
      <c r="D25" s="27"/>
      <c r="E25" s="17" t="s">
        <v>11</v>
      </c>
      <c r="F25" s="17" t="s">
        <v>5</v>
      </c>
      <c r="G25" s="17" t="s">
        <v>6</v>
      </c>
      <c r="H25" s="17" t="s">
        <v>7</v>
      </c>
      <c r="I25" s="17" t="s">
        <v>8</v>
      </c>
      <c r="J25" s="17" t="s">
        <v>9</v>
      </c>
      <c r="K25" s="17" t="s">
        <v>10</v>
      </c>
      <c r="L25" s="17" t="s">
        <v>11</v>
      </c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9</v>
      </c>
      <c r="R25" s="17" t="s">
        <v>10</v>
      </c>
      <c r="S25" s="17" t="s">
        <v>11</v>
      </c>
      <c r="T25" s="17" t="s">
        <v>5</v>
      </c>
      <c r="U25" s="17"/>
      <c r="V25" s="17" t="s">
        <v>6</v>
      </c>
      <c r="W25" s="17" t="s">
        <v>7</v>
      </c>
      <c r="X25" s="17" t="s">
        <v>8</v>
      </c>
      <c r="Y25" s="17" t="s">
        <v>9</v>
      </c>
      <c r="Z25" s="17" t="s">
        <v>10</v>
      </c>
      <c r="AA25" s="17" t="s">
        <v>11</v>
      </c>
      <c r="AB25" s="17" t="s">
        <v>5</v>
      </c>
      <c r="AC25" s="17" t="s">
        <v>6</v>
      </c>
      <c r="AD25" s="17" t="s">
        <v>7</v>
      </c>
      <c r="AE25" s="17" t="s">
        <v>8</v>
      </c>
      <c r="AF25" s="17" t="s">
        <v>9</v>
      </c>
      <c r="AG25" s="17" t="s">
        <v>10</v>
      </c>
      <c r="AH25" s="17" t="s">
        <v>11</v>
      </c>
      <c r="AI25" s="17" t="s">
        <v>5</v>
      </c>
      <c r="AJ25" s="22" t="s">
        <v>8</v>
      </c>
      <c r="AK25" s="22" t="s">
        <v>9</v>
      </c>
      <c r="AL25" s="22" t="s">
        <v>10</v>
      </c>
      <c r="AM25" s="22" t="s">
        <v>11</v>
      </c>
      <c r="AN25" s="22" t="s">
        <v>5</v>
      </c>
      <c r="AO25" s="22" t="s">
        <v>6</v>
      </c>
      <c r="AP25" s="22" t="s">
        <v>7</v>
      </c>
      <c r="AQ25" s="22" t="s">
        <v>8</v>
      </c>
      <c r="AR25" s="22" t="s">
        <v>9</v>
      </c>
      <c r="AS25" s="22" t="s">
        <v>10</v>
      </c>
      <c r="AT25" s="22" t="s">
        <v>11</v>
      </c>
      <c r="AU25" s="22" t="s">
        <v>5</v>
      </c>
      <c r="AV25" s="22" t="s">
        <v>6</v>
      </c>
      <c r="AW25" s="22" t="s">
        <v>7</v>
      </c>
      <c r="AX25" s="22" t="s">
        <v>8</v>
      </c>
      <c r="AY25" s="22" t="s">
        <v>9</v>
      </c>
      <c r="AZ25" s="22" t="s">
        <v>10</v>
      </c>
      <c r="BA25" s="22" t="s">
        <v>11</v>
      </c>
      <c r="BB25" s="22" t="s">
        <v>5</v>
      </c>
      <c r="BC25" s="22" t="s">
        <v>6</v>
      </c>
      <c r="BD25" s="22" t="s">
        <v>7</v>
      </c>
      <c r="BE25" s="22" t="s">
        <v>8</v>
      </c>
      <c r="BF25" s="22" t="s">
        <v>9</v>
      </c>
      <c r="BG25" s="22" t="s">
        <v>10</v>
      </c>
      <c r="BH25" s="22" t="s">
        <v>11</v>
      </c>
      <c r="BI25" s="22" t="s">
        <v>5</v>
      </c>
      <c r="BJ25" s="22" t="s">
        <v>6</v>
      </c>
      <c r="BK25" s="22" t="s">
        <v>7</v>
      </c>
      <c r="BL25" s="22" t="s">
        <v>8</v>
      </c>
      <c r="BM25" s="22" t="s">
        <v>9</v>
      </c>
      <c r="BN25" s="22" t="s">
        <v>10</v>
      </c>
      <c r="BO25" s="22" t="s">
        <v>11</v>
      </c>
      <c r="BP25" s="22" t="s">
        <v>5</v>
      </c>
      <c r="BQ25" s="22" t="s">
        <v>6</v>
      </c>
      <c r="BR25" s="22" t="s">
        <v>7</v>
      </c>
      <c r="BS25" s="22" t="s">
        <v>8</v>
      </c>
      <c r="BT25" s="22" t="s">
        <v>9</v>
      </c>
      <c r="BU25" s="22" t="s">
        <v>10</v>
      </c>
      <c r="BV25" s="22" t="s">
        <v>11</v>
      </c>
      <c r="BW25" s="22" t="s">
        <v>5</v>
      </c>
      <c r="BX25" s="22" t="s">
        <v>6</v>
      </c>
      <c r="BY25" s="22" t="s">
        <v>7</v>
      </c>
      <c r="BZ25" s="22" t="s">
        <v>8</v>
      </c>
      <c r="CA25" s="22" t="s">
        <v>9</v>
      </c>
      <c r="CB25" s="22" t="s">
        <v>10</v>
      </c>
      <c r="CC25" s="22" t="s">
        <v>11</v>
      </c>
      <c r="CD25" s="22" t="s">
        <v>5</v>
      </c>
      <c r="CE25" s="22" t="s">
        <v>6</v>
      </c>
      <c r="CF25" s="22" t="s">
        <v>7</v>
      </c>
      <c r="CG25" s="22" t="s">
        <v>8</v>
      </c>
      <c r="CH25" s="22" t="s">
        <v>9</v>
      </c>
      <c r="CI25" s="22" t="s">
        <v>10</v>
      </c>
      <c r="CJ25" s="22" t="s">
        <v>11</v>
      </c>
      <c r="CK25" s="22" t="s">
        <v>5</v>
      </c>
      <c r="CL25" s="22" t="s">
        <v>6</v>
      </c>
      <c r="CM25" s="22" t="s">
        <v>7</v>
      </c>
      <c r="CN25" s="22" t="s">
        <v>8</v>
      </c>
      <c r="CO25" s="22" t="s">
        <v>9</v>
      </c>
      <c r="CP25" s="22" t="s">
        <v>10</v>
      </c>
      <c r="CQ25" s="22" t="s">
        <v>11</v>
      </c>
      <c r="CR25" s="22" t="s">
        <v>5</v>
      </c>
      <c r="CS25" s="22" t="s">
        <v>6</v>
      </c>
      <c r="CT25" s="22" t="s">
        <v>7</v>
      </c>
      <c r="CU25" s="22" t="s">
        <v>8</v>
      </c>
      <c r="CV25" s="22" t="s">
        <v>9</v>
      </c>
      <c r="CW25" s="22" t="s">
        <v>10</v>
      </c>
      <c r="CX25" s="22" t="s">
        <v>11</v>
      </c>
      <c r="CY25" s="22" t="s">
        <v>5</v>
      </c>
      <c r="CZ25" s="22" t="s">
        <v>6</v>
      </c>
      <c r="DA25" s="22" t="s">
        <v>7</v>
      </c>
      <c r="DB25" s="22" t="s">
        <v>8</v>
      </c>
      <c r="DC25" s="22" t="s">
        <v>9</v>
      </c>
      <c r="DD25" s="22" t="s">
        <v>10</v>
      </c>
      <c r="DE25" s="22" t="s">
        <v>11</v>
      </c>
      <c r="DF25" s="22" t="s">
        <v>5</v>
      </c>
      <c r="DG25" s="22" t="s">
        <v>6</v>
      </c>
      <c r="DH25" s="22" t="s">
        <v>7</v>
      </c>
      <c r="DI25" s="22" t="s">
        <v>8</v>
      </c>
      <c r="DJ25" s="22" t="s">
        <v>9</v>
      </c>
      <c r="DK25" s="22" t="s">
        <v>10</v>
      </c>
      <c r="DL25" s="22" t="s">
        <v>11</v>
      </c>
      <c r="DM25" s="22" t="s">
        <v>5</v>
      </c>
      <c r="DN25" s="22" t="s">
        <v>6</v>
      </c>
      <c r="DO25" s="22" t="s">
        <v>7</v>
      </c>
      <c r="DP25" s="22" t="s">
        <v>8</v>
      </c>
      <c r="DQ25" s="22" t="s">
        <v>9</v>
      </c>
      <c r="DR25" s="22" t="s">
        <v>10</v>
      </c>
      <c r="DS25" s="22" t="s">
        <v>11</v>
      </c>
      <c r="DT25" s="22" t="s">
        <v>5</v>
      </c>
      <c r="DU25" s="22" t="s">
        <v>6</v>
      </c>
      <c r="DV25" s="22" t="s">
        <v>7</v>
      </c>
      <c r="DW25" s="22" t="s">
        <v>8</v>
      </c>
      <c r="DX25" s="22" t="s">
        <v>9</v>
      </c>
      <c r="DY25" s="22" t="s">
        <v>10</v>
      </c>
      <c r="DZ25" s="22" t="s">
        <v>11</v>
      </c>
      <c r="EA25" s="22" t="s">
        <v>5</v>
      </c>
      <c r="EB25" s="22" t="s">
        <v>6</v>
      </c>
      <c r="EC25" s="22" t="s">
        <v>7</v>
      </c>
      <c r="ED25" s="22" t="s">
        <v>8</v>
      </c>
      <c r="EE25" s="22" t="s">
        <v>9</v>
      </c>
      <c r="EF25" s="22" t="s">
        <v>10</v>
      </c>
      <c r="EG25" s="22" t="s">
        <v>11</v>
      </c>
      <c r="EH25" s="22" t="s">
        <v>5</v>
      </c>
      <c r="EI25" s="22" t="s">
        <v>6</v>
      </c>
      <c r="EJ25" s="22" t="s">
        <v>7</v>
      </c>
      <c r="EK25" s="22" t="s">
        <v>8</v>
      </c>
      <c r="EL25" s="22" t="s">
        <v>9</v>
      </c>
      <c r="EM25" s="22" t="s">
        <v>10</v>
      </c>
      <c r="EN25" s="22" t="s">
        <v>11</v>
      </c>
      <c r="EO25" s="22" t="s">
        <v>5</v>
      </c>
      <c r="EP25" s="22" t="s">
        <v>6</v>
      </c>
      <c r="EQ25" s="22" t="s">
        <v>7</v>
      </c>
      <c r="ER25" s="22" t="s">
        <v>8</v>
      </c>
      <c r="ES25" s="22" t="s">
        <v>9</v>
      </c>
      <c r="ET25" s="22" t="s">
        <v>10</v>
      </c>
      <c r="EU25" s="22" t="s">
        <v>11</v>
      </c>
      <c r="EV25" s="22" t="s">
        <v>5</v>
      </c>
      <c r="EW25" s="22" t="s">
        <v>6</v>
      </c>
      <c r="EX25" s="22" t="s">
        <v>7</v>
      </c>
      <c r="EY25" s="22" t="s">
        <v>8</v>
      </c>
      <c r="EZ25" s="22" t="s">
        <v>9</v>
      </c>
      <c r="FA25" s="22" t="s">
        <v>10</v>
      </c>
      <c r="FB25" s="22" t="s">
        <v>11</v>
      </c>
      <c r="FC25" s="22" t="s">
        <v>5</v>
      </c>
      <c r="FD25" s="22" t="s">
        <v>6</v>
      </c>
      <c r="FE25" s="22" t="s">
        <v>7</v>
      </c>
      <c r="FF25" s="22" t="s">
        <v>8</v>
      </c>
      <c r="FG25" s="22" t="s">
        <v>9</v>
      </c>
      <c r="FH25" s="22" t="s">
        <v>10</v>
      </c>
      <c r="FI25" s="22" t="s">
        <v>11</v>
      </c>
      <c r="FJ25" s="22" t="s">
        <v>5</v>
      </c>
      <c r="FK25" s="22" t="s">
        <v>6</v>
      </c>
      <c r="FL25" s="22" t="s">
        <v>7</v>
      </c>
      <c r="FM25" s="22" t="s">
        <v>8</v>
      </c>
      <c r="FN25" s="22" t="s">
        <v>9</v>
      </c>
      <c r="FO25" s="22" t="s">
        <v>10</v>
      </c>
      <c r="FP25" s="22" t="s">
        <v>11</v>
      </c>
      <c r="FQ25" s="22" t="s">
        <v>5</v>
      </c>
      <c r="FR25" s="22" t="s">
        <v>6</v>
      </c>
      <c r="FS25" s="22" t="s">
        <v>7</v>
      </c>
      <c r="FT25" s="22" t="s">
        <v>8</v>
      </c>
      <c r="FU25" s="22" t="s">
        <v>9</v>
      </c>
      <c r="FV25" s="22" t="s">
        <v>10</v>
      </c>
      <c r="FW25" s="22" t="s">
        <v>11</v>
      </c>
      <c r="FX25" s="22" t="s">
        <v>5</v>
      </c>
      <c r="FY25" s="22" t="s">
        <v>6</v>
      </c>
      <c r="FZ25" s="22" t="s">
        <v>7</v>
      </c>
      <c r="GA25" s="22" t="s">
        <v>8</v>
      </c>
      <c r="GB25" s="22" t="s">
        <v>9</v>
      </c>
      <c r="GC25" s="22" t="s">
        <v>10</v>
      </c>
      <c r="GD25" s="22" t="s">
        <v>11</v>
      </c>
      <c r="GE25" s="22" t="s">
        <v>5</v>
      </c>
      <c r="GF25" s="22" t="s">
        <v>6</v>
      </c>
      <c r="GG25" s="22" t="s">
        <v>7</v>
      </c>
      <c r="GH25" s="22" t="s">
        <v>8</v>
      </c>
      <c r="GI25" s="22" t="s">
        <v>9</v>
      </c>
      <c r="GJ25" s="22" t="s">
        <v>10</v>
      </c>
      <c r="GK25" s="22" t="s">
        <v>11</v>
      </c>
      <c r="GL25" s="22" t="s">
        <v>5</v>
      </c>
      <c r="GM25" s="22" t="s">
        <v>6</v>
      </c>
      <c r="GN25" s="22" t="s">
        <v>7</v>
      </c>
      <c r="GO25" s="22" t="s">
        <v>8</v>
      </c>
      <c r="GP25" s="22" t="s">
        <v>9</v>
      </c>
      <c r="GQ25" s="22" t="s">
        <v>10</v>
      </c>
      <c r="GR25" s="22" t="s">
        <v>11</v>
      </c>
      <c r="GS25" s="22" t="s">
        <v>5</v>
      </c>
      <c r="GT25" s="22" t="s">
        <v>6</v>
      </c>
      <c r="GU25" s="22" t="s">
        <v>7</v>
      </c>
      <c r="GV25" s="22" t="s">
        <v>8</v>
      </c>
      <c r="GW25" s="22" t="s">
        <v>9</v>
      </c>
      <c r="GX25" s="22" t="s">
        <v>10</v>
      </c>
      <c r="GY25" s="22" t="s">
        <v>11</v>
      </c>
      <c r="GZ25" s="22" t="s">
        <v>5</v>
      </c>
      <c r="HA25" s="22" t="s">
        <v>6</v>
      </c>
      <c r="HB25" s="22" t="s">
        <v>7</v>
      </c>
      <c r="HC25" s="22" t="s">
        <v>8</v>
      </c>
      <c r="HD25" s="22" t="s">
        <v>9</v>
      </c>
      <c r="HE25" s="22" t="s">
        <v>10</v>
      </c>
      <c r="HF25" s="22" t="s">
        <v>11</v>
      </c>
      <c r="HG25" s="22" t="s">
        <v>5</v>
      </c>
      <c r="HH25" s="22" t="s">
        <v>6</v>
      </c>
      <c r="HI25" s="22" t="s">
        <v>7</v>
      </c>
      <c r="HJ25" s="22" t="s">
        <v>8</v>
      </c>
      <c r="HK25" s="22" t="s">
        <v>9</v>
      </c>
      <c r="HL25" s="22" t="s">
        <v>10</v>
      </c>
      <c r="HM25" s="22" t="s">
        <v>11</v>
      </c>
      <c r="HN25" s="22" t="s">
        <v>5</v>
      </c>
      <c r="HO25" s="22" t="s">
        <v>6</v>
      </c>
      <c r="HP25" s="22" t="s">
        <v>7</v>
      </c>
      <c r="HQ25" s="22" t="s">
        <v>8</v>
      </c>
      <c r="HR25" s="22" t="s">
        <v>9</v>
      </c>
      <c r="HS25" s="22" t="s">
        <v>10</v>
      </c>
      <c r="HT25" s="22" t="s">
        <v>11</v>
      </c>
      <c r="HU25" s="22" t="s">
        <v>5</v>
      </c>
      <c r="HV25" s="22" t="s">
        <v>6</v>
      </c>
      <c r="HW25" s="22" t="s">
        <v>7</v>
      </c>
      <c r="HX25" s="22" t="s">
        <v>8</v>
      </c>
      <c r="HY25" s="22" t="s">
        <v>9</v>
      </c>
      <c r="HZ25" s="22" t="s">
        <v>10</v>
      </c>
      <c r="IA25" s="22" t="s">
        <v>11</v>
      </c>
      <c r="IB25" s="22" t="s">
        <v>5</v>
      </c>
      <c r="IC25" s="22" t="s">
        <v>6</v>
      </c>
      <c r="ID25" s="22" t="s">
        <v>7</v>
      </c>
      <c r="IE25" s="22" t="s">
        <v>8</v>
      </c>
      <c r="IF25" s="22" t="s">
        <v>9</v>
      </c>
      <c r="IG25" s="22" t="s">
        <v>10</v>
      </c>
      <c r="IH25" s="22" t="s">
        <v>11</v>
      </c>
      <c r="II25" s="22" t="s">
        <v>5</v>
      </c>
      <c r="IJ25" s="22" t="s">
        <v>6</v>
      </c>
      <c r="IK25" s="22" t="s">
        <v>7</v>
      </c>
      <c r="IL25" s="22" t="s">
        <v>8</v>
      </c>
      <c r="IM25" s="22" t="s">
        <v>9</v>
      </c>
      <c r="IN25" s="22" t="s">
        <v>10</v>
      </c>
      <c r="IO25" s="22" t="s">
        <v>11</v>
      </c>
      <c r="IP25" s="22" t="s">
        <v>5</v>
      </c>
      <c r="IQ25" s="22" t="s">
        <v>6</v>
      </c>
      <c r="IR25" s="22" t="s">
        <v>7</v>
      </c>
      <c r="IS25" s="22" t="s">
        <v>8</v>
      </c>
      <c r="IT25" s="22" t="s">
        <v>9</v>
      </c>
      <c r="IU25" s="22" t="s">
        <v>10</v>
      </c>
      <c r="IV25" s="22" t="s">
        <v>11</v>
      </c>
    </row>
    <row r="26" spans="3:37" s="18" customFormat="1" ht="12.75">
      <c r="C26" s="15" t="str">
        <f>+'2019'!AV14</f>
        <v>Eylül</v>
      </c>
      <c r="D26" s="15"/>
      <c r="E26" s="29">
        <v>15</v>
      </c>
      <c r="F26" s="29">
        <v>16</v>
      </c>
      <c r="G26" s="29">
        <v>17</v>
      </c>
      <c r="H26" s="29">
        <v>18</v>
      </c>
      <c r="I26" s="29">
        <v>19</v>
      </c>
      <c r="J26" s="29">
        <v>20</v>
      </c>
      <c r="K26" s="29">
        <v>21</v>
      </c>
      <c r="L26" s="29">
        <v>22</v>
      </c>
      <c r="M26" s="29">
        <v>23</v>
      </c>
      <c r="N26" s="29">
        <v>24</v>
      </c>
      <c r="O26" s="29">
        <v>25</v>
      </c>
      <c r="P26" s="29">
        <v>26</v>
      </c>
      <c r="Q26" s="29">
        <v>27</v>
      </c>
      <c r="R26" s="29">
        <v>28</v>
      </c>
      <c r="S26" s="29">
        <v>29</v>
      </c>
      <c r="T26" s="29">
        <v>30</v>
      </c>
      <c r="U26" s="29"/>
      <c r="V26" s="29">
        <v>1</v>
      </c>
      <c r="W26" s="29">
        <v>2</v>
      </c>
      <c r="X26" s="29">
        <v>3</v>
      </c>
      <c r="Y26" s="29">
        <v>4</v>
      </c>
      <c r="Z26" s="29">
        <v>5</v>
      </c>
      <c r="AA26" s="29">
        <v>6</v>
      </c>
      <c r="AB26" s="29">
        <v>7</v>
      </c>
      <c r="AC26" s="29">
        <v>8</v>
      </c>
      <c r="AD26" s="29">
        <v>9</v>
      </c>
      <c r="AE26" s="29">
        <v>10</v>
      </c>
      <c r="AF26" s="29">
        <v>11</v>
      </c>
      <c r="AG26" s="29">
        <v>12</v>
      </c>
      <c r="AH26" s="70">
        <v>13</v>
      </c>
      <c r="AI26" s="29">
        <v>14</v>
      </c>
      <c r="AJ26" s="30"/>
      <c r="AK26" s="30"/>
    </row>
    <row r="27" spans="3:37" s="31" customFormat="1" ht="49.5">
      <c r="C27" s="24" t="str">
        <f>+'2019'!AU15</f>
        <v>15-10-2019  / 14-11-2019</v>
      </c>
      <c r="D27" s="24"/>
      <c r="E27" s="22" t="s">
        <v>6</v>
      </c>
      <c r="F27" s="22" t="s">
        <v>7</v>
      </c>
      <c r="G27" s="22" t="s">
        <v>8</v>
      </c>
      <c r="H27" s="22" t="s">
        <v>9</v>
      </c>
      <c r="I27" s="22" t="s">
        <v>10</v>
      </c>
      <c r="J27" s="22" t="s">
        <v>11</v>
      </c>
      <c r="K27" s="22" t="s">
        <v>5</v>
      </c>
      <c r="L27" s="22" t="s">
        <v>6</v>
      </c>
      <c r="M27" s="22" t="s">
        <v>7</v>
      </c>
      <c r="N27" s="22" t="s">
        <v>8</v>
      </c>
      <c r="O27" s="22" t="s">
        <v>9</v>
      </c>
      <c r="P27" s="22" t="s">
        <v>10</v>
      </c>
      <c r="Q27" s="22" t="s">
        <v>11</v>
      </c>
      <c r="R27" s="22" t="s">
        <v>5</v>
      </c>
      <c r="S27" s="22" t="s">
        <v>6</v>
      </c>
      <c r="T27" s="22" t="s">
        <v>7</v>
      </c>
      <c r="U27" s="22" t="s">
        <v>8</v>
      </c>
      <c r="V27" s="22" t="s">
        <v>9</v>
      </c>
      <c r="W27" s="22" t="s">
        <v>10</v>
      </c>
      <c r="X27" s="22" t="s">
        <v>11</v>
      </c>
      <c r="Y27" s="22" t="s">
        <v>5</v>
      </c>
      <c r="Z27" s="22" t="s">
        <v>6</v>
      </c>
      <c r="AA27" s="22" t="s">
        <v>7</v>
      </c>
      <c r="AB27" s="22" t="s">
        <v>8</v>
      </c>
      <c r="AC27" s="22" t="s">
        <v>9</v>
      </c>
      <c r="AD27" s="22" t="s">
        <v>10</v>
      </c>
      <c r="AE27" s="22" t="s">
        <v>11</v>
      </c>
      <c r="AF27" s="22" t="s">
        <v>5</v>
      </c>
      <c r="AG27" s="22" t="s">
        <v>6</v>
      </c>
      <c r="AH27" s="22" t="s">
        <v>7</v>
      </c>
      <c r="AI27" s="22" t="s">
        <v>8</v>
      </c>
      <c r="AJ27" s="34"/>
      <c r="AK27" s="34"/>
    </row>
    <row r="28" spans="3:37" s="18" customFormat="1" ht="12.75">
      <c r="C28" s="19" t="str">
        <f>+'2019'!AV15</f>
        <v>Ekim</v>
      </c>
      <c r="D28" s="19"/>
      <c r="E28" s="35">
        <v>15</v>
      </c>
      <c r="F28" s="35">
        <v>16</v>
      </c>
      <c r="G28" s="35">
        <v>17</v>
      </c>
      <c r="H28" s="35">
        <v>18</v>
      </c>
      <c r="I28" s="35">
        <v>19</v>
      </c>
      <c r="J28" s="35">
        <v>20</v>
      </c>
      <c r="K28" s="35">
        <v>21</v>
      </c>
      <c r="L28" s="35">
        <v>22</v>
      </c>
      <c r="M28" s="35">
        <v>23</v>
      </c>
      <c r="N28" s="35">
        <v>24</v>
      </c>
      <c r="O28" s="35">
        <v>25</v>
      </c>
      <c r="P28" s="35">
        <v>26</v>
      </c>
      <c r="Q28" s="35">
        <v>27</v>
      </c>
      <c r="R28" s="35">
        <v>28</v>
      </c>
      <c r="S28" s="35">
        <v>29</v>
      </c>
      <c r="T28" s="35">
        <v>30</v>
      </c>
      <c r="U28" s="35">
        <v>31</v>
      </c>
      <c r="V28" s="35">
        <v>1</v>
      </c>
      <c r="W28" s="35">
        <v>2</v>
      </c>
      <c r="X28" s="35">
        <v>3</v>
      </c>
      <c r="Y28" s="35">
        <v>4</v>
      </c>
      <c r="Z28" s="35">
        <v>5</v>
      </c>
      <c r="AA28" s="35">
        <v>6</v>
      </c>
      <c r="AB28" s="35">
        <v>7</v>
      </c>
      <c r="AC28" s="35">
        <v>8</v>
      </c>
      <c r="AD28" s="35">
        <v>9</v>
      </c>
      <c r="AE28" s="35">
        <v>10</v>
      </c>
      <c r="AF28" s="35">
        <v>11</v>
      </c>
      <c r="AG28" s="35">
        <v>12</v>
      </c>
      <c r="AH28" s="71">
        <v>13</v>
      </c>
      <c r="AI28" s="35">
        <v>14</v>
      </c>
      <c r="AJ28" s="30"/>
      <c r="AK28" s="30"/>
    </row>
    <row r="29" spans="3:37" s="31" customFormat="1" ht="49.5">
      <c r="C29" s="37" t="str">
        <f>+'2019'!AU16</f>
        <v>15-11-2019  / 14-12-2019</v>
      </c>
      <c r="D29" s="37"/>
      <c r="E29" s="17" t="s">
        <v>9</v>
      </c>
      <c r="F29" s="17" t="s">
        <v>10</v>
      </c>
      <c r="G29" s="17" t="s">
        <v>11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5</v>
      </c>
      <c r="P29" s="17" t="s">
        <v>6</v>
      </c>
      <c r="Q29" s="17" t="s">
        <v>7</v>
      </c>
      <c r="R29" s="17" t="s">
        <v>8</v>
      </c>
      <c r="S29" s="17" t="s">
        <v>9</v>
      </c>
      <c r="T29" s="17" t="s">
        <v>10</v>
      </c>
      <c r="U29" s="36"/>
      <c r="V29" s="17" t="s">
        <v>11</v>
      </c>
      <c r="W29" s="17" t="s">
        <v>5</v>
      </c>
      <c r="X29" s="17" t="s">
        <v>6</v>
      </c>
      <c r="Y29" s="17" t="s">
        <v>7</v>
      </c>
      <c r="Z29" s="17" t="s">
        <v>8</v>
      </c>
      <c r="AA29" s="17" t="s">
        <v>9</v>
      </c>
      <c r="AB29" s="17" t="s">
        <v>10</v>
      </c>
      <c r="AC29" s="17" t="s">
        <v>11</v>
      </c>
      <c r="AD29" s="17" t="s">
        <v>5</v>
      </c>
      <c r="AE29" s="17" t="s">
        <v>6</v>
      </c>
      <c r="AF29" s="17" t="s">
        <v>7</v>
      </c>
      <c r="AG29" s="17" t="s">
        <v>8</v>
      </c>
      <c r="AH29" s="17" t="s">
        <v>9</v>
      </c>
      <c r="AI29" s="17" t="s">
        <v>10</v>
      </c>
      <c r="AJ29" s="34"/>
      <c r="AK29" s="34"/>
    </row>
    <row r="30" spans="3:37" s="18" customFormat="1" ht="12.75">
      <c r="C30" s="15" t="str">
        <f>+'2019'!AV16</f>
        <v>Kasım</v>
      </c>
      <c r="D30" s="15"/>
      <c r="E30" s="29">
        <v>15</v>
      </c>
      <c r="F30" s="29">
        <v>16</v>
      </c>
      <c r="G30" s="29">
        <v>17</v>
      </c>
      <c r="H30" s="29">
        <v>18</v>
      </c>
      <c r="I30" s="29">
        <v>19</v>
      </c>
      <c r="J30" s="29">
        <v>20</v>
      </c>
      <c r="K30" s="29">
        <v>21</v>
      </c>
      <c r="L30" s="29">
        <v>22</v>
      </c>
      <c r="M30" s="29">
        <v>23</v>
      </c>
      <c r="N30" s="29">
        <v>24</v>
      </c>
      <c r="O30" s="29">
        <v>25</v>
      </c>
      <c r="P30" s="29">
        <v>26</v>
      </c>
      <c r="Q30" s="29">
        <v>27</v>
      </c>
      <c r="R30" s="29">
        <v>28</v>
      </c>
      <c r="S30" s="29">
        <v>29</v>
      </c>
      <c r="T30" s="29">
        <v>30</v>
      </c>
      <c r="U30" s="29"/>
      <c r="V30" s="29">
        <v>1</v>
      </c>
      <c r="W30" s="29">
        <v>2</v>
      </c>
      <c r="X30" s="29">
        <v>3</v>
      </c>
      <c r="Y30" s="29">
        <v>4</v>
      </c>
      <c r="Z30" s="29">
        <v>5</v>
      </c>
      <c r="AA30" s="29">
        <v>6</v>
      </c>
      <c r="AB30" s="29">
        <v>7</v>
      </c>
      <c r="AC30" s="29">
        <v>8</v>
      </c>
      <c r="AD30" s="29">
        <v>9</v>
      </c>
      <c r="AE30" s="29">
        <v>10</v>
      </c>
      <c r="AF30" s="29">
        <v>11</v>
      </c>
      <c r="AG30" s="29">
        <v>12</v>
      </c>
      <c r="AH30" s="70">
        <v>13</v>
      </c>
      <c r="AI30" s="29">
        <v>14</v>
      </c>
      <c r="AJ30" s="30"/>
      <c r="AK30" s="30"/>
    </row>
    <row r="31" spans="3:37" s="31" customFormat="1" ht="49.5">
      <c r="C31" s="65" t="str">
        <f>+'2019'!AU17</f>
        <v>15-12-2019  / 14-01-2020</v>
      </c>
      <c r="D31" s="65"/>
      <c r="E31" s="22" t="s">
        <v>11</v>
      </c>
      <c r="F31" s="22" t="s">
        <v>5</v>
      </c>
      <c r="G31" s="22" t="s">
        <v>6</v>
      </c>
      <c r="H31" s="22" t="s">
        <v>7</v>
      </c>
      <c r="I31" s="22" t="s">
        <v>8</v>
      </c>
      <c r="J31" s="22" t="s">
        <v>9</v>
      </c>
      <c r="K31" s="22" t="s">
        <v>10</v>
      </c>
      <c r="L31" s="22" t="s">
        <v>11</v>
      </c>
      <c r="M31" s="22" t="s">
        <v>5</v>
      </c>
      <c r="N31" s="22" t="s">
        <v>6</v>
      </c>
      <c r="O31" s="22" t="s">
        <v>7</v>
      </c>
      <c r="P31" s="22" t="s">
        <v>8</v>
      </c>
      <c r="Q31" s="22" t="s">
        <v>9</v>
      </c>
      <c r="R31" s="22" t="s">
        <v>10</v>
      </c>
      <c r="S31" s="22" t="s">
        <v>11</v>
      </c>
      <c r="T31" s="22" t="s">
        <v>5</v>
      </c>
      <c r="U31" s="22" t="s">
        <v>6</v>
      </c>
      <c r="V31" s="22" t="s">
        <v>7</v>
      </c>
      <c r="W31" s="22" t="s">
        <v>8</v>
      </c>
      <c r="X31" s="22" t="s">
        <v>9</v>
      </c>
      <c r="Y31" s="22" t="s">
        <v>10</v>
      </c>
      <c r="Z31" s="22" t="s">
        <v>11</v>
      </c>
      <c r="AA31" s="22" t="s">
        <v>5</v>
      </c>
      <c r="AB31" s="22" t="s">
        <v>6</v>
      </c>
      <c r="AC31" s="22" t="s">
        <v>7</v>
      </c>
      <c r="AD31" s="22" t="s">
        <v>8</v>
      </c>
      <c r="AE31" s="22" t="s">
        <v>9</v>
      </c>
      <c r="AF31" s="22" t="s">
        <v>10</v>
      </c>
      <c r="AG31" s="22" t="s">
        <v>11</v>
      </c>
      <c r="AH31" s="22" t="s">
        <v>5</v>
      </c>
      <c r="AI31" s="22" t="s">
        <v>6</v>
      </c>
      <c r="AJ31" s="34"/>
      <c r="AK31" s="34"/>
    </row>
    <row r="32" spans="3:37" s="18" customFormat="1" ht="12.75">
      <c r="C32" s="67" t="str">
        <f>+'2019'!AV17</f>
        <v>Aralık</v>
      </c>
      <c r="D32" s="67"/>
      <c r="E32" s="35">
        <v>15</v>
      </c>
      <c r="F32" s="35">
        <v>16</v>
      </c>
      <c r="G32" s="35">
        <v>17</v>
      </c>
      <c r="H32" s="35">
        <v>18</v>
      </c>
      <c r="I32" s="35">
        <v>19</v>
      </c>
      <c r="J32" s="35">
        <v>20</v>
      </c>
      <c r="K32" s="35">
        <v>21</v>
      </c>
      <c r="L32" s="35">
        <v>22</v>
      </c>
      <c r="M32" s="35">
        <v>23</v>
      </c>
      <c r="N32" s="35">
        <v>24</v>
      </c>
      <c r="O32" s="35">
        <v>25</v>
      </c>
      <c r="P32" s="35">
        <v>26</v>
      </c>
      <c r="Q32" s="35">
        <v>27</v>
      </c>
      <c r="R32" s="35">
        <v>28</v>
      </c>
      <c r="S32" s="35">
        <v>29</v>
      </c>
      <c r="T32" s="35">
        <v>30</v>
      </c>
      <c r="U32" s="35">
        <v>31</v>
      </c>
      <c r="V32" s="35">
        <v>1</v>
      </c>
      <c r="W32" s="35">
        <v>2</v>
      </c>
      <c r="X32" s="35">
        <v>3</v>
      </c>
      <c r="Y32" s="35">
        <v>4</v>
      </c>
      <c r="Z32" s="35">
        <v>5</v>
      </c>
      <c r="AA32" s="35">
        <v>6</v>
      </c>
      <c r="AB32" s="35">
        <v>7</v>
      </c>
      <c r="AC32" s="35">
        <v>8</v>
      </c>
      <c r="AD32" s="35">
        <v>9</v>
      </c>
      <c r="AE32" s="35">
        <v>10</v>
      </c>
      <c r="AF32" s="35">
        <v>11</v>
      </c>
      <c r="AG32" s="35">
        <v>12</v>
      </c>
      <c r="AH32" s="35">
        <v>13</v>
      </c>
      <c r="AI32" s="35">
        <v>14</v>
      </c>
      <c r="AJ32" s="30"/>
      <c r="AK32" s="30"/>
    </row>
    <row r="33" spans="3:37" s="31" customFormat="1" ht="12.75">
      <c r="C33" s="37" t="str">
        <f>+'2019'!AU18</f>
        <v>--  --</v>
      </c>
      <c r="D33" s="3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34"/>
      <c r="AK33" s="34"/>
    </row>
    <row r="34" spans="3:37" s="18" customFormat="1" ht="12.75">
      <c r="C34" s="15" t="str">
        <f>+'2019'!AV18</f>
        <v>Ocak</v>
      </c>
      <c r="D34" s="15"/>
      <c r="E34" s="68">
        <v>15</v>
      </c>
      <c r="F34" s="68">
        <v>16</v>
      </c>
      <c r="G34" s="68">
        <v>17</v>
      </c>
      <c r="H34" s="68">
        <v>18</v>
      </c>
      <c r="I34" s="68">
        <v>19</v>
      </c>
      <c r="J34" s="68">
        <v>20</v>
      </c>
      <c r="K34" s="68">
        <v>21</v>
      </c>
      <c r="L34" s="68">
        <v>22</v>
      </c>
      <c r="M34" s="68">
        <v>23</v>
      </c>
      <c r="N34" s="68">
        <v>24</v>
      </c>
      <c r="O34" s="68">
        <v>25</v>
      </c>
      <c r="P34" s="68">
        <v>26</v>
      </c>
      <c r="Q34" s="68">
        <v>27</v>
      </c>
      <c r="R34" s="68">
        <v>28</v>
      </c>
      <c r="S34" s="68">
        <v>29</v>
      </c>
      <c r="T34" s="68">
        <v>30</v>
      </c>
      <c r="U34" s="68">
        <v>31</v>
      </c>
      <c r="V34" s="68">
        <v>1</v>
      </c>
      <c r="W34" s="68">
        <v>2</v>
      </c>
      <c r="X34" s="68">
        <v>3</v>
      </c>
      <c r="Y34" s="68">
        <v>4</v>
      </c>
      <c r="Z34" s="68">
        <v>5</v>
      </c>
      <c r="AA34" s="68">
        <v>6</v>
      </c>
      <c r="AB34" s="68">
        <v>7</v>
      </c>
      <c r="AC34" s="68">
        <v>8</v>
      </c>
      <c r="AD34" s="68">
        <v>9</v>
      </c>
      <c r="AE34" s="68">
        <v>10</v>
      </c>
      <c r="AF34" s="68">
        <v>11</v>
      </c>
      <c r="AG34" s="68">
        <v>12</v>
      </c>
      <c r="AH34" s="68">
        <v>13</v>
      </c>
      <c r="AI34" s="68">
        <v>14</v>
      </c>
      <c r="AJ34" s="30"/>
      <c r="AK34" s="30"/>
    </row>
    <row r="35" spans="3:37" s="31" customFormat="1" ht="12.75">
      <c r="C35" s="65" t="str">
        <f>+'2019'!AU19</f>
        <v>--  --</v>
      </c>
      <c r="D35" s="6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34"/>
    </row>
    <row r="36" spans="3:35" s="18" customFormat="1" ht="12.75">
      <c r="C36" s="67" t="str">
        <f>+'2019'!AV19</f>
        <v>Şubat</v>
      </c>
      <c r="D36" s="67"/>
      <c r="E36" s="35">
        <v>15</v>
      </c>
      <c r="F36" s="35">
        <v>16</v>
      </c>
      <c r="G36" s="35">
        <v>17</v>
      </c>
      <c r="H36" s="35">
        <v>18</v>
      </c>
      <c r="I36" s="35">
        <v>19</v>
      </c>
      <c r="J36" s="35">
        <v>20</v>
      </c>
      <c r="K36" s="35">
        <v>21</v>
      </c>
      <c r="L36" s="35">
        <v>22</v>
      </c>
      <c r="M36" s="35">
        <v>23</v>
      </c>
      <c r="N36" s="35">
        <v>24</v>
      </c>
      <c r="O36" s="35">
        <v>25</v>
      </c>
      <c r="P36" s="35">
        <v>26</v>
      </c>
      <c r="Q36" s="35">
        <v>27</v>
      </c>
      <c r="R36" s="35">
        <v>28</v>
      </c>
      <c r="S36" s="35">
        <v>29</v>
      </c>
      <c r="T36" s="35">
        <v>30</v>
      </c>
      <c r="U36" s="35">
        <v>31</v>
      </c>
      <c r="V36" s="35">
        <v>1</v>
      </c>
      <c r="W36" s="35">
        <v>2</v>
      </c>
      <c r="X36" s="35">
        <v>3</v>
      </c>
      <c r="Y36" s="35">
        <v>4</v>
      </c>
      <c r="Z36" s="35">
        <v>5</v>
      </c>
      <c r="AA36" s="35">
        <v>6</v>
      </c>
      <c r="AB36" s="35">
        <v>7</v>
      </c>
      <c r="AC36" s="35">
        <v>8</v>
      </c>
      <c r="AD36" s="35">
        <v>9</v>
      </c>
      <c r="AE36" s="35">
        <v>10</v>
      </c>
      <c r="AF36" s="35">
        <v>11</v>
      </c>
      <c r="AG36" s="35">
        <v>12</v>
      </c>
      <c r="AH36" s="35">
        <v>13</v>
      </c>
      <c r="AI36" s="35">
        <v>14</v>
      </c>
    </row>
    <row r="37" spans="3:35" s="31" customFormat="1" ht="12.75">
      <c r="C37" s="37" t="str">
        <f>+'2019'!AU20</f>
        <v>--  --</v>
      </c>
      <c r="D37" s="37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</row>
    <row r="38" spans="3:35" s="18" customFormat="1" ht="12.75">
      <c r="C38" s="15" t="str">
        <f>+'2019'!AV20</f>
        <v>Mart</v>
      </c>
      <c r="D38" s="15"/>
      <c r="E38" s="68">
        <v>15</v>
      </c>
      <c r="F38" s="68">
        <v>16</v>
      </c>
      <c r="G38" s="68">
        <v>17</v>
      </c>
      <c r="H38" s="68">
        <v>18</v>
      </c>
      <c r="I38" s="68">
        <v>19</v>
      </c>
      <c r="J38" s="68">
        <v>20</v>
      </c>
      <c r="K38" s="68">
        <v>21</v>
      </c>
      <c r="L38" s="68">
        <v>22</v>
      </c>
      <c r="M38" s="68">
        <v>23</v>
      </c>
      <c r="N38" s="68">
        <v>24</v>
      </c>
      <c r="O38" s="68">
        <v>25</v>
      </c>
      <c r="P38" s="68">
        <v>26</v>
      </c>
      <c r="Q38" s="68">
        <v>27</v>
      </c>
      <c r="R38" s="68">
        <v>28</v>
      </c>
      <c r="S38" s="68"/>
      <c r="T38" s="68"/>
      <c r="U38" s="68"/>
      <c r="V38" s="68">
        <v>1</v>
      </c>
      <c r="W38" s="68">
        <v>2</v>
      </c>
      <c r="X38" s="68">
        <v>3</v>
      </c>
      <c r="Y38" s="68">
        <v>4</v>
      </c>
      <c r="Z38" s="68">
        <v>5</v>
      </c>
      <c r="AA38" s="68">
        <v>6</v>
      </c>
      <c r="AB38" s="68">
        <v>7</v>
      </c>
      <c r="AC38" s="68">
        <v>8</v>
      </c>
      <c r="AD38" s="68">
        <v>9</v>
      </c>
      <c r="AE38" s="68">
        <v>10</v>
      </c>
      <c r="AF38" s="68">
        <v>11</v>
      </c>
      <c r="AG38" s="68">
        <v>12</v>
      </c>
      <c r="AH38" s="68">
        <v>13</v>
      </c>
      <c r="AI38" s="68">
        <v>14</v>
      </c>
    </row>
    <row r="39" spans="3:35" s="31" customFormat="1" ht="12.75">
      <c r="C39" s="65" t="str">
        <f>+'2019'!AU21</f>
        <v>--  --</v>
      </c>
      <c r="D39" s="6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3:35" s="18" customFormat="1" ht="12.75">
      <c r="C40" s="67" t="str">
        <f>+'2019'!AV21</f>
        <v>Nisan</v>
      </c>
      <c r="D40" s="67"/>
      <c r="E40" s="35">
        <v>15</v>
      </c>
      <c r="F40" s="35">
        <v>16</v>
      </c>
      <c r="G40" s="35">
        <v>17</v>
      </c>
      <c r="H40" s="35">
        <v>18</v>
      </c>
      <c r="I40" s="35">
        <v>19</v>
      </c>
      <c r="J40" s="35">
        <v>20</v>
      </c>
      <c r="K40" s="35">
        <v>21</v>
      </c>
      <c r="L40" s="35">
        <v>22</v>
      </c>
      <c r="M40" s="35">
        <v>23</v>
      </c>
      <c r="N40" s="35">
        <v>24</v>
      </c>
      <c r="O40" s="35">
        <v>25</v>
      </c>
      <c r="P40" s="35">
        <v>26</v>
      </c>
      <c r="Q40" s="35">
        <v>27</v>
      </c>
      <c r="R40" s="35">
        <v>28</v>
      </c>
      <c r="S40" s="35">
        <v>29</v>
      </c>
      <c r="T40" s="35">
        <v>30</v>
      </c>
      <c r="U40" s="35">
        <v>31</v>
      </c>
      <c r="V40" s="35">
        <v>1</v>
      </c>
      <c r="W40" s="35">
        <v>2</v>
      </c>
      <c r="X40" s="35">
        <v>3</v>
      </c>
      <c r="Y40" s="35">
        <v>4</v>
      </c>
      <c r="Z40" s="35">
        <v>5</v>
      </c>
      <c r="AA40" s="35">
        <v>6</v>
      </c>
      <c r="AB40" s="35">
        <v>7</v>
      </c>
      <c r="AC40" s="35">
        <v>8</v>
      </c>
      <c r="AD40" s="35">
        <v>9</v>
      </c>
      <c r="AE40" s="35">
        <v>10</v>
      </c>
      <c r="AF40" s="35">
        <v>11</v>
      </c>
      <c r="AG40" s="35">
        <v>12</v>
      </c>
      <c r="AH40" s="35">
        <v>13</v>
      </c>
      <c r="AI40" s="35">
        <v>14</v>
      </c>
    </row>
    <row r="41" spans="3:35" s="31" customFormat="1" ht="12.75">
      <c r="C41" s="37" t="str">
        <f>+'2019'!AU22</f>
        <v>--  --</v>
      </c>
      <c r="D41" s="37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3:35" s="18" customFormat="1" ht="12.75">
      <c r="C42" s="15" t="str">
        <f>+'2019'!AV22</f>
        <v>Mayıs</v>
      </c>
      <c r="D42" s="15"/>
      <c r="E42" s="68">
        <v>15</v>
      </c>
      <c r="F42" s="68">
        <v>16</v>
      </c>
      <c r="G42" s="68">
        <v>17</v>
      </c>
      <c r="H42" s="68">
        <v>18</v>
      </c>
      <c r="I42" s="68">
        <v>19</v>
      </c>
      <c r="J42" s="68">
        <v>20</v>
      </c>
      <c r="K42" s="68">
        <v>21</v>
      </c>
      <c r="L42" s="68">
        <v>22</v>
      </c>
      <c r="M42" s="68">
        <v>23</v>
      </c>
      <c r="N42" s="68">
        <v>24</v>
      </c>
      <c r="O42" s="68">
        <v>25</v>
      </c>
      <c r="P42" s="68">
        <v>26</v>
      </c>
      <c r="Q42" s="68">
        <v>27</v>
      </c>
      <c r="R42" s="68">
        <v>28</v>
      </c>
      <c r="S42" s="68">
        <v>29</v>
      </c>
      <c r="T42" s="68">
        <v>30</v>
      </c>
      <c r="U42" s="68"/>
      <c r="V42" s="68">
        <v>1</v>
      </c>
      <c r="W42" s="68">
        <v>2</v>
      </c>
      <c r="X42" s="68">
        <v>3</v>
      </c>
      <c r="Y42" s="68">
        <v>4</v>
      </c>
      <c r="Z42" s="68">
        <v>5</v>
      </c>
      <c r="AA42" s="68">
        <v>6</v>
      </c>
      <c r="AB42" s="68">
        <v>7</v>
      </c>
      <c r="AC42" s="68">
        <v>8</v>
      </c>
      <c r="AD42" s="68">
        <v>9</v>
      </c>
      <c r="AE42" s="68">
        <v>10</v>
      </c>
      <c r="AF42" s="68">
        <v>11</v>
      </c>
      <c r="AG42" s="68">
        <v>12</v>
      </c>
      <c r="AH42" s="68">
        <v>13</v>
      </c>
      <c r="AI42" s="68">
        <v>14</v>
      </c>
    </row>
    <row r="43" spans="3:35" s="31" customFormat="1" ht="12.75">
      <c r="C43" s="65" t="str">
        <f>+'2019'!AU23</f>
        <v>--  --</v>
      </c>
      <c r="D43" s="6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3:35" s="18" customFormat="1" ht="12.75">
      <c r="C44" s="67" t="str">
        <f>+'2019'!AV23</f>
        <v>Haziran</v>
      </c>
      <c r="D44" s="67"/>
      <c r="E44" s="35">
        <v>15</v>
      </c>
      <c r="F44" s="35">
        <v>16</v>
      </c>
      <c r="G44" s="35">
        <v>17</v>
      </c>
      <c r="H44" s="35">
        <v>18</v>
      </c>
      <c r="I44" s="35">
        <v>19</v>
      </c>
      <c r="J44" s="35">
        <v>20</v>
      </c>
      <c r="K44" s="35">
        <v>21</v>
      </c>
      <c r="L44" s="35">
        <v>22</v>
      </c>
      <c r="M44" s="35">
        <v>23</v>
      </c>
      <c r="N44" s="35">
        <v>24</v>
      </c>
      <c r="O44" s="35">
        <v>25</v>
      </c>
      <c r="P44" s="35">
        <v>26</v>
      </c>
      <c r="Q44" s="35">
        <v>27</v>
      </c>
      <c r="R44" s="35">
        <v>28</v>
      </c>
      <c r="S44" s="35">
        <v>29</v>
      </c>
      <c r="T44" s="35">
        <v>30</v>
      </c>
      <c r="U44" s="35">
        <v>31</v>
      </c>
      <c r="V44" s="35">
        <v>1</v>
      </c>
      <c r="W44" s="35">
        <v>2</v>
      </c>
      <c r="X44" s="35">
        <v>3</v>
      </c>
      <c r="Y44" s="35">
        <v>4</v>
      </c>
      <c r="Z44" s="35">
        <v>5</v>
      </c>
      <c r="AA44" s="35">
        <v>6</v>
      </c>
      <c r="AB44" s="35">
        <v>7</v>
      </c>
      <c r="AC44" s="35">
        <v>8</v>
      </c>
      <c r="AD44" s="35">
        <v>9</v>
      </c>
      <c r="AE44" s="35">
        <v>10</v>
      </c>
      <c r="AF44" s="35">
        <v>11</v>
      </c>
      <c r="AG44" s="35">
        <v>12</v>
      </c>
      <c r="AH44" s="35">
        <v>13</v>
      </c>
      <c r="AI44" s="35">
        <v>14</v>
      </c>
    </row>
    <row r="45" spans="3:35" s="31" customFormat="1" ht="12.75">
      <c r="C45" s="37" t="str">
        <f>+'2019'!AU24</f>
        <v>--  --</v>
      </c>
      <c r="D45" s="37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  <row r="46" spans="3:35" s="18" customFormat="1" ht="12.75">
      <c r="C46" s="15" t="str">
        <f>+'2019'!AV24</f>
        <v>Temmuz</v>
      </c>
      <c r="D46" s="15"/>
      <c r="E46" s="68">
        <v>15</v>
      </c>
      <c r="F46" s="68">
        <v>16</v>
      </c>
      <c r="G46" s="68">
        <v>17</v>
      </c>
      <c r="H46" s="68">
        <v>18</v>
      </c>
      <c r="I46" s="68">
        <v>19</v>
      </c>
      <c r="J46" s="68">
        <v>20</v>
      </c>
      <c r="K46" s="68">
        <v>21</v>
      </c>
      <c r="L46" s="68">
        <v>22</v>
      </c>
      <c r="M46" s="68">
        <v>23</v>
      </c>
      <c r="N46" s="68">
        <v>24</v>
      </c>
      <c r="O46" s="68">
        <v>25</v>
      </c>
      <c r="P46" s="68">
        <v>26</v>
      </c>
      <c r="Q46" s="68">
        <v>27</v>
      </c>
      <c r="R46" s="68">
        <v>28</v>
      </c>
      <c r="S46" s="68">
        <v>29</v>
      </c>
      <c r="T46" s="68">
        <v>30</v>
      </c>
      <c r="U46" s="68"/>
      <c r="V46" s="68">
        <v>1</v>
      </c>
      <c r="W46" s="68">
        <v>2</v>
      </c>
      <c r="X46" s="68">
        <v>3</v>
      </c>
      <c r="Y46" s="68">
        <v>4</v>
      </c>
      <c r="Z46" s="68">
        <v>5</v>
      </c>
      <c r="AA46" s="68">
        <v>6</v>
      </c>
      <c r="AB46" s="68">
        <v>7</v>
      </c>
      <c r="AC46" s="68">
        <v>8</v>
      </c>
      <c r="AD46" s="68">
        <v>9</v>
      </c>
      <c r="AE46" s="68">
        <v>10</v>
      </c>
      <c r="AF46" s="68">
        <v>11</v>
      </c>
      <c r="AG46" s="68">
        <v>12</v>
      </c>
      <c r="AH46" s="68">
        <v>13</v>
      </c>
      <c r="AI46" s="68">
        <v>14</v>
      </c>
    </row>
    <row r="47" spans="1:35" s="65" customFormat="1" ht="12.75">
      <c r="A47" s="31"/>
      <c r="B47" s="31"/>
      <c r="C47" s="65" t="str">
        <f>+'2019'!AU25</f>
        <v>--  --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69" customFormat="1" ht="12.75">
      <c r="A48" s="18"/>
      <c r="B48" s="18"/>
      <c r="C48" s="67" t="str">
        <f>+'2019'!AV25</f>
        <v>Ağustos</v>
      </c>
      <c r="D48" s="67"/>
      <c r="E48" s="35">
        <v>15</v>
      </c>
      <c r="F48" s="35">
        <v>16</v>
      </c>
      <c r="G48" s="35">
        <v>17</v>
      </c>
      <c r="H48" s="35">
        <v>18</v>
      </c>
      <c r="I48" s="35">
        <v>19</v>
      </c>
      <c r="J48" s="35">
        <v>20</v>
      </c>
      <c r="K48" s="35">
        <v>21</v>
      </c>
      <c r="L48" s="35">
        <v>22</v>
      </c>
      <c r="M48" s="35">
        <v>23</v>
      </c>
      <c r="N48" s="35">
        <v>24</v>
      </c>
      <c r="O48" s="35">
        <v>25</v>
      </c>
      <c r="P48" s="35">
        <v>26</v>
      </c>
      <c r="Q48" s="35">
        <v>27</v>
      </c>
      <c r="R48" s="35">
        <v>28</v>
      </c>
      <c r="S48" s="35">
        <v>29</v>
      </c>
      <c r="T48" s="35">
        <v>30</v>
      </c>
      <c r="U48" s="35">
        <v>31</v>
      </c>
      <c r="V48" s="35">
        <v>1</v>
      </c>
      <c r="W48" s="35">
        <v>2</v>
      </c>
      <c r="X48" s="35">
        <v>3</v>
      </c>
      <c r="Y48" s="35">
        <v>4</v>
      </c>
      <c r="Z48" s="35">
        <v>5</v>
      </c>
      <c r="AA48" s="35">
        <v>6</v>
      </c>
      <c r="AB48" s="35">
        <v>7</v>
      </c>
      <c r="AC48" s="35">
        <v>8</v>
      </c>
      <c r="AD48" s="35">
        <v>9</v>
      </c>
      <c r="AE48" s="35">
        <v>10</v>
      </c>
      <c r="AF48" s="35">
        <v>11</v>
      </c>
      <c r="AG48" s="35">
        <v>12</v>
      </c>
      <c r="AH48" s="35">
        <v>13</v>
      </c>
      <c r="AI48" s="35">
        <v>14</v>
      </c>
    </row>
    <row r="49" spans="3:35" s="31" customFormat="1" ht="12.75">
      <c r="C49" s="37" t="str">
        <f>+'2019'!AU26</f>
        <v>--  --</v>
      </c>
      <c r="D49" s="3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3:35" s="18" customFormat="1" ht="12.75">
      <c r="C50" s="15" t="str">
        <f>+'2019'!AV26</f>
        <v>Eylül</v>
      </c>
      <c r="D50" s="15"/>
      <c r="E50" s="68">
        <v>15</v>
      </c>
      <c r="F50" s="68">
        <v>16</v>
      </c>
      <c r="G50" s="68">
        <v>17</v>
      </c>
      <c r="H50" s="68">
        <v>18</v>
      </c>
      <c r="I50" s="68">
        <v>19</v>
      </c>
      <c r="J50" s="68">
        <v>20</v>
      </c>
      <c r="K50" s="68">
        <v>21</v>
      </c>
      <c r="L50" s="68">
        <v>22</v>
      </c>
      <c r="M50" s="68">
        <v>23</v>
      </c>
      <c r="N50" s="68">
        <v>24</v>
      </c>
      <c r="O50" s="68">
        <v>25</v>
      </c>
      <c r="P50" s="68">
        <v>26</v>
      </c>
      <c r="Q50" s="68">
        <v>27</v>
      </c>
      <c r="R50" s="68">
        <v>28</v>
      </c>
      <c r="S50" s="68">
        <v>29</v>
      </c>
      <c r="T50" s="68">
        <v>30</v>
      </c>
      <c r="U50" s="68">
        <v>31</v>
      </c>
      <c r="V50" s="68">
        <v>1</v>
      </c>
      <c r="W50" s="68">
        <v>2</v>
      </c>
      <c r="X50" s="68">
        <v>3</v>
      </c>
      <c r="Y50" s="68">
        <v>4</v>
      </c>
      <c r="Z50" s="68">
        <v>5</v>
      </c>
      <c r="AA50" s="68">
        <v>6</v>
      </c>
      <c r="AB50" s="68">
        <v>7</v>
      </c>
      <c r="AC50" s="68">
        <v>8</v>
      </c>
      <c r="AD50" s="68">
        <v>9</v>
      </c>
      <c r="AE50" s="68">
        <v>10</v>
      </c>
      <c r="AF50" s="68">
        <v>11</v>
      </c>
      <c r="AG50" s="68">
        <v>12</v>
      </c>
      <c r="AH50" s="68">
        <v>13</v>
      </c>
      <c r="AI50" s="68">
        <v>14</v>
      </c>
    </row>
    <row r="51" spans="3:35" s="31" customFormat="1" ht="12.75">
      <c r="C51" s="65" t="str">
        <f>+'2019'!AU27</f>
        <v>--  --</v>
      </c>
      <c r="D51" s="65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3:35" s="18" customFormat="1" ht="12.75">
      <c r="C52" s="67" t="str">
        <f>+'2019'!AV27</f>
        <v>Ekim</v>
      </c>
      <c r="D52" s="67"/>
      <c r="E52" s="35">
        <v>15</v>
      </c>
      <c r="F52" s="35">
        <v>16</v>
      </c>
      <c r="G52" s="35">
        <v>17</v>
      </c>
      <c r="H52" s="35">
        <v>18</v>
      </c>
      <c r="I52" s="35">
        <v>19</v>
      </c>
      <c r="J52" s="35">
        <v>20</v>
      </c>
      <c r="K52" s="35">
        <v>21</v>
      </c>
      <c r="L52" s="35">
        <v>22</v>
      </c>
      <c r="M52" s="35">
        <v>23</v>
      </c>
      <c r="N52" s="35">
        <v>24</v>
      </c>
      <c r="O52" s="35">
        <v>25</v>
      </c>
      <c r="P52" s="35">
        <v>26</v>
      </c>
      <c r="Q52" s="35">
        <v>27</v>
      </c>
      <c r="R52" s="35">
        <v>28</v>
      </c>
      <c r="S52" s="35">
        <v>29</v>
      </c>
      <c r="T52" s="35">
        <v>30</v>
      </c>
      <c r="U52" s="35"/>
      <c r="V52" s="35">
        <v>1</v>
      </c>
      <c r="W52" s="35">
        <v>2</v>
      </c>
      <c r="X52" s="35">
        <v>3</v>
      </c>
      <c r="Y52" s="35">
        <v>4</v>
      </c>
      <c r="Z52" s="35">
        <v>5</v>
      </c>
      <c r="AA52" s="35">
        <v>6</v>
      </c>
      <c r="AB52" s="35">
        <v>7</v>
      </c>
      <c r="AC52" s="35">
        <v>8</v>
      </c>
      <c r="AD52" s="35">
        <v>9</v>
      </c>
      <c r="AE52" s="35">
        <v>10</v>
      </c>
      <c r="AF52" s="35">
        <v>11</v>
      </c>
      <c r="AG52" s="35">
        <v>12</v>
      </c>
      <c r="AH52" s="35">
        <v>13</v>
      </c>
      <c r="AI52" s="35">
        <v>14</v>
      </c>
    </row>
    <row r="53" spans="3:35" s="31" customFormat="1" ht="12.75">
      <c r="C53" s="37" t="str">
        <f>+'2019'!AU28</f>
        <v>--  --</v>
      </c>
      <c r="D53" s="37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3:35" s="18" customFormat="1" ht="12.75">
      <c r="C54" s="15" t="str">
        <f>+'2019'!AV28</f>
        <v>Kasım</v>
      </c>
      <c r="D54" s="15"/>
      <c r="E54" s="68">
        <v>15</v>
      </c>
      <c r="F54" s="68">
        <v>16</v>
      </c>
      <c r="G54" s="68">
        <v>17</v>
      </c>
      <c r="H54" s="68">
        <v>18</v>
      </c>
      <c r="I54" s="68">
        <v>19</v>
      </c>
      <c r="J54" s="68">
        <v>20</v>
      </c>
      <c r="K54" s="68">
        <v>21</v>
      </c>
      <c r="L54" s="68">
        <v>22</v>
      </c>
      <c r="M54" s="68">
        <v>23</v>
      </c>
      <c r="N54" s="68">
        <v>24</v>
      </c>
      <c r="O54" s="68">
        <v>25</v>
      </c>
      <c r="P54" s="68">
        <v>26</v>
      </c>
      <c r="Q54" s="68">
        <v>27</v>
      </c>
      <c r="R54" s="68">
        <v>28</v>
      </c>
      <c r="S54" s="68">
        <v>29</v>
      </c>
      <c r="T54" s="68">
        <v>30</v>
      </c>
      <c r="U54" s="68">
        <v>31</v>
      </c>
      <c r="V54" s="68">
        <v>1</v>
      </c>
      <c r="W54" s="68">
        <v>2</v>
      </c>
      <c r="X54" s="68">
        <v>3</v>
      </c>
      <c r="Y54" s="68">
        <v>4</v>
      </c>
      <c r="Z54" s="68">
        <v>5</v>
      </c>
      <c r="AA54" s="68">
        <v>6</v>
      </c>
      <c r="AB54" s="68">
        <v>7</v>
      </c>
      <c r="AC54" s="68">
        <v>8</v>
      </c>
      <c r="AD54" s="68">
        <v>9</v>
      </c>
      <c r="AE54" s="68">
        <v>10</v>
      </c>
      <c r="AF54" s="68">
        <v>11</v>
      </c>
      <c r="AG54" s="68">
        <v>12</v>
      </c>
      <c r="AH54" s="68">
        <v>13</v>
      </c>
      <c r="AI54" s="68">
        <v>14</v>
      </c>
    </row>
    <row r="55" spans="1:35" s="65" customFormat="1" ht="12.75">
      <c r="A55" s="31"/>
      <c r="B55" s="31"/>
      <c r="C55" s="65" t="str">
        <f>+'2019'!AU29</f>
        <v>--  --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69" customFormat="1" ht="12.75">
      <c r="A56" s="18"/>
      <c r="B56" s="18"/>
      <c r="C56" s="67" t="str">
        <f>+'2019'!AV29</f>
        <v>Aralık</v>
      </c>
      <c r="D56" s="67"/>
      <c r="E56" s="35">
        <v>15</v>
      </c>
      <c r="F56" s="35">
        <v>16</v>
      </c>
      <c r="G56" s="35">
        <v>17</v>
      </c>
      <c r="H56" s="35">
        <v>18</v>
      </c>
      <c r="I56" s="35">
        <v>19</v>
      </c>
      <c r="J56" s="35">
        <v>20</v>
      </c>
      <c r="K56" s="35">
        <v>21</v>
      </c>
      <c r="L56" s="35">
        <v>22</v>
      </c>
      <c r="M56" s="35">
        <v>23</v>
      </c>
      <c r="N56" s="35">
        <v>24</v>
      </c>
      <c r="O56" s="35">
        <v>25</v>
      </c>
      <c r="P56" s="35">
        <v>26</v>
      </c>
      <c r="Q56" s="35">
        <v>27</v>
      </c>
      <c r="R56" s="35">
        <v>28</v>
      </c>
      <c r="S56" s="35">
        <v>29</v>
      </c>
      <c r="T56" s="35">
        <v>30</v>
      </c>
      <c r="U56" s="35"/>
      <c r="V56" s="35">
        <v>1</v>
      </c>
      <c r="W56" s="35">
        <v>2</v>
      </c>
      <c r="X56" s="35">
        <v>3</v>
      </c>
      <c r="Y56" s="35">
        <v>4</v>
      </c>
      <c r="Z56" s="35">
        <v>5</v>
      </c>
      <c r="AA56" s="35">
        <v>6</v>
      </c>
      <c r="AB56" s="35">
        <v>7</v>
      </c>
      <c r="AC56" s="35">
        <v>8</v>
      </c>
      <c r="AD56" s="35">
        <v>9</v>
      </c>
      <c r="AE56" s="35">
        <v>10</v>
      </c>
      <c r="AF56" s="35">
        <v>11</v>
      </c>
      <c r="AG56" s="35">
        <v>12</v>
      </c>
      <c r="AH56" s="35">
        <v>13</v>
      </c>
      <c r="AI56" s="35">
        <v>14</v>
      </c>
    </row>
    <row r="57" spans="5:35" ht="12.75"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5:35" ht="12.75">
      <c r="E58" s="68">
        <v>15</v>
      </c>
      <c r="F58" s="68">
        <v>16</v>
      </c>
      <c r="G58" s="68">
        <v>17</v>
      </c>
      <c r="H58" s="68">
        <v>18</v>
      </c>
      <c r="I58" s="68">
        <v>19</v>
      </c>
      <c r="J58" s="68">
        <v>20</v>
      </c>
      <c r="K58" s="68">
        <v>21</v>
      </c>
      <c r="L58" s="68">
        <v>22</v>
      </c>
      <c r="M58" s="68">
        <v>23</v>
      </c>
      <c r="N58" s="68">
        <v>24</v>
      </c>
      <c r="O58" s="68">
        <v>25</v>
      </c>
      <c r="P58" s="68">
        <v>26</v>
      </c>
      <c r="Q58" s="68">
        <v>27</v>
      </c>
      <c r="R58" s="68">
        <v>28</v>
      </c>
      <c r="S58" s="68">
        <v>29</v>
      </c>
      <c r="T58" s="68">
        <v>30</v>
      </c>
      <c r="U58" s="68">
        <v>31</v>
      </c>
      <c r="V58" s="68">
        <v>1</v>
      </c>
      <c r="W58" s="68">
        <v>2</v>
      </c>
      <c r="X58" s="68">
        <v>3</v>
      </c>
      <c r="Y58" s="68">
        <v>4</v>
      </c>
      <c r="Z58" s="68">
        <v>5</v>
      </c>
      <c r="AA58" s="68">
        <v>6</v>
      </c>
      <c r="AB58" s="68">
        <v>7</v>
      </c>
      <c r="AC58" s="68">
        <v>8</v>
      </c>
      <c r="AD58" s="68">
        <v>9</v>
      </c>
      <c r="AE58" s="68">
        <v>10</v>
      </c>
      <c r="AF58" s="68">
        <v>11</v>
      </c>
      <c r="AG58" s="68">
        <v>12</v>
      </c>
      <c r="AH58" s="68">
        <v>13</v>
      </c>
      <c r="AI58" s="68">
        <v>14</v>
      </c>
    </row>
  </sheetData>
  <sheetProtection password="C620" sheet="1"/>
  <mergeCells count="1">
    <mergeCell ref="E5:A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3:CE126"/>
  <sheetViews>
    <sheetView showZeros="0" tabSelected="1" zoomScalePageLayoutView="0" workbookViewId="0" topLeftCell="A75">
      <selection activeCell="A75" sqref="A75"/>
    </sheetView>
  </sheetViews>
  <sheetFormatPr defaultColWidth="9.140625" defaultRowHeight="12.75"/>
  <cols>
    <col min="1" max="1" width="9.140625" style="2" customWidth="1"/>
    <col min="2" max="2" width="4.7109375" style="2" customWidth="1"/>
    <col min="3" max="3" width="4.140625" style="2" customWidth="1"/>
    <col min="4" max="4" width="9.140625" style="2" customWidth="1"/>
    <col min="5" max="5" width="1.421875" style="2" customWidth="1"/>
    <col min="6" max="6" width="10.00390625" style="2" customWidth="1"/>
    <col min="7" max="7" width="14.28125" style="2" customWidth="1"/>
    <col min="8" max="8" width="15.140625" style="2" customWidth="1"/>
    <col min="9" max="11" width="4.28125" style="2" customWidth="1"/>
    <col min="12" max="12" width="4.28125" style="3" customWidth="1"/>
    <col min="13" max="15" width="4.28125" style="2" customWidth="1"/>
    <col min="16" max="16" width="4.7109375" style="2" customWidth="1"/>
    <col min="17" max="18" width="4.28125" style="2" customWidth="1"/>
    <col min="19" max="19" width="4.28125" style="3" customWidth="1"/>
    <col min="20" max="25" width="4.28125" style="2" customWidth="1"/>
    <col min="26" max="26" width="4.28125" style="3" customWidth="1"/>
    <col min="27" max="32" width="4.28125" style="2" customWidth="1"/>
    <col min="33" max="33" width="4.28125" style="3" customWidth="1"/>
    <col min="34" max="39" width="4.28125" style="2" customWidth="1"/>
    <col min="40" max="41" width="6.421875" style="2" customWidth="1"/>
    <col min="42" max="42" width="5.57421875" style="2" customWidth="1"/>
    <col min="43" max="43" width="4.7109375" style="2" customWidth="1"/>
    <col min="44" max="44" width="4.28125" style="2" customWidth="1"/>
    <col min="45" max="45" width="8.00390625" style="2" customWidth="1"/>
    <col min="46" max="46" width="7.140625" style="2" customWidth="1"/>
    <col min="47" max="47" width="22.00390625" style="2" customWidth="1"/>
    <col min="48" max="51" width="9.140625" style="2" customWidth="1"/>
    <col min="52" max="52" width="19.8515625" style="2" customWidth="1"/>
    <col min="53" max="53" width="10.7109375" style="2" customWidth="1"/>
    <col min="54" max="55" width="9.140625" style="2" customWidth="1"/>
    <col min="56" max="56" width="22.421875" style="2" customWidth="1"/>
    <col min="57" max="57" width="1.8515625" style="2" customWidth="1"/>
    <col min="58" max="69" width="3.28125" style="2" customWidth="1"/>
    <col min="70" max="70" width="19.421875" style="2" customWidth="1"/>
    <col min="71" max="71" width="18.8515625" style="2" customWidth="1"/>
    <col min="72" max="72" width="16.57421875" style="2" customWidth="1"/>
    <col min="73" max="73" width="21.28125" style="2" customWidth="1"/>
    <col min="74" max="74" width="15.00390625" style="2" customWidth="1"/>
    <col min="75" max="91" width="3.28125" style="2" customWidth="1"/>
    <col min="92" max="16384" width="9.140625" style="2" customWidth="1"/>
  </cols>
  <sheetData>
    <row r="1" ht="12.75" hidden="1"/>
    <row r="2" ht="12.75" hidden="1"/>
    <row r="3" spans="4:26" ht="12.75" hidden="1">
      <c r="D3" s="2" t="str">
        <f>+'Personel Listesi'!C3</f>
        <v>Adı </v>
      </c>
      <c r="E3" s="2" t="str">
        <f>+'Personel Listesi'!D3</f>
        <v>Soyadı</v>
      </c>
      <c r="F3" s="2" t="str">
        <f>+'Personel Listesi'!E3</f>
        <v>Adı Soyadı</v>
      </c>
      <c r="G3" s="2" t="str">
        <f>+'Personel Listesi'!F3</f>
        <v>Çalıştığı Birim</v>
      </c>
      <c r="H3" s="2">
        <f>+'Personel Listesi'!G3</f>
        <v>0</v>
      </c>
      <c r="I3" s="2">
        <f>+'Personel Listesi'!H3</f>
        <v>0</v>
      </c>
      <c r="J3" s="2" t="str">
        <f>+'Personel Listesi'!I3</f>
        <v>İMZALAR</v>
      </c>
      <c r="Z3" s="2"/>
    </row>
    <row r="4" spans="3:32" ht="14.25" hidden="1">
      <c r="C4" s="2">
        <f>+'Personel Listesi'!B4</f>
      </c>
      <c r="D4" s="2">
        <f>+'Personel Listesi'!C4</f>
        <v>0</v>
      </c>
      <c r="E4" s="2">
        <f>+'Personel Listesi'!D4</f>
        <v>0</v>
      </c>
      <c r="F4" s="2" t="str">
        <f>+'Personel Listesi'!E4</f>
        <v> </v>
      </c>
      <c r="G4" s="2">
        <f>+'Personel Listesi'!F4</f>
        <v>0</v>
      </c>
      <c r="H4" s="45"/>
      <c r="I4" s="46"/>
      <c r="N4" s="47"/>
      <c r="O4" s="47"/>
      <c r="P4" s="46"/>
      <c r="Q4" s="47"/>
      <c r="R4" s="47"/>
      <c r="S4" s="47"/>
      <c r="Z4" s="98" t="s">
        <v>3</v>
      </c>
      <c r="AA4" s="98"/>
      <c r="AB4" s="1"/>
      <c r="AC4" s="1"/>
      <c r="AD4" s="1"/>
      <c r="AE4" s="1"/>
      <c r="AF4" s="1"/>
    </row>
    <row r="5" spans="3:48" ht="14.25" hidden="1">
      <c r="C5" s="2">
        <f>+'Personel Listesi'!B5</f>
      </c>
      <c r="D5" s="2">
        <f>+'Personel Listesi'!C5</f>
        <v>0</v>
      </c>
      <c r="E5" s="2">
        <f>+'Personel Listesi'!D5</f>
        <v>0</v>
      </c>
      <c r="F5" s="2" t="str">
        <f>+'Personel Listesi'!E5</f>
        <v> </v>
      </c>
      <c r="G5" s="2">
        <f>+'Personel Listesi'!F5</f>
        <v>0</v>
      </c>
      <c r="H5" s="45"/>
      <c r="I5" s="46"/>
      <c r="N5" s="47"/>
      <c r="O5" s="47"/>
      <c r="P5" s="46"/>
      <c r="Q5" s="47"/>
      <c r="R5" s="47"/>
      <c r="S5" s="47"/>
      <c r="Z5" s="1">
        <v>15</v>
      </c>
      <c r="AA5" s="5" t="s">
        <v>34</v>
      </c>
      <c r="AB5" s="1">
        <v>2018</v>
      </c>
      <c r="AC5" s="1" t="s">
        <v>23</v>
      </c>
      <c r="AD5" s="1">
        <v>14</v>
      </c>
      <c r="AE5" s="5" t="s">
        <v>22</v>
      </c>
      <c r="AF5" s="1">
        <v>2019</v>
      </c>
      <c r="AU5" s="6" t="str">
        <f aca="true" t="shared" si="0" ref="AU5:AU29">CONCATENATE(Z5,"-",AA5,"-",AB5," ",AC5," ",AD5,"-",AE5,"-",AF5)</f>
        <v>15-12-2018  / 14-01-2019</v>
      </c>
      <c r="AV5" s="2" t="s">
        <v>20</v>
      </c>
    </row>
    <row r="6" spans="3:48" ht="14.25" hidden="1">
      <c r="C6" s="2">
        <f>+'Personel Listesi'!B6</f>
      </c>
      <c r="D6" s="2">
        <f>+'Personel Listesi'!C6</f>
        <v>0</v>
      </c>
      <c r="E6" s="2">
        <f>+'Personel Listesi'!D6</f>
        <v>0</v>
      </c>
      <c r="F6" s="2" t="str">
        <f>+'Personel Listesi'!E6</f>
        <v> </v>
      </c>
      <c r="G6" s="2">
        <f>+'Personel Listesi'!F6</f>
        <v>0</v>
      </c>
      <c r="H6" s="45"/>
      <c r="I6" s="46"/>
      <c r="N6" s="47"/>
      <c r="O6" s="47"/>
      <c r="P6" s="46"/>
      <c r="Q6" s="47"/>
      <c r="R6" s="47"/>
      <c r="S6" s="47"/>
      <c r="Z6" s="1">
        <v>15</v>
      </c>
      <c r="AA6" s="5" t="s">
        <v>22</v>
      </c>
      <c r="AB6" s="1">
        <v>2019</v>
      </c>
      <c r="AC6" s="1" t="s">
        <v>23</v>
      </c>
      <c r="AD6" s="1">
        <v>14</v>
      </c>
      <c r="AE6" s="5" t="s">
        <v>24</v>
      </c>
      <c r="AF6" s="1">
        <v>2019</v>
      </c>
      <c r="AU6" s="6" t="str">
        <f t="shared" si="0"/>
        <v>15-01-2019  / 14-02-2019</v>
      </c>
      <c r="AV6" s="2" t="s">
        <v>21</v>
      </c>
    </row>
    <row r="7" spans="3:48" ht="14.25" hidden="1">
      <c r="C7" s="2">
        <f>+'Personel Listesi'!B7</f>
      </c>
      <c r="D7" s="2">
        <f>+'Personel Listesi'!C7</f>
        <v>0</v>
      </c>
      <c r="E7" s="2">
        <f>+'Personel Listesi'!D7</f>
        <v>0</v>
      </c>
      <c r="F7" s="2" t="str">
        <f>+'Personel Listesi'!E7</f>
        <v> </v>
      </c>
      <c r="G7" s="2">
        <f>+'Personel Listesi'!F7</f>
        <v>0</v>
      </c>
      <c r="H7" s="45"/>
      <c r="I7" s="46"/>
      <c r="N7" s="47"/>
      <c r="O7" s="47"/>
      <c r="P7" s="46"/>
      <c r="Q7" s="47"/>
      <c r="R7" s="47"/>
      <c r="S7" s="47"/>
      <c r="Z7" s="1">
        <v>15</v>
      </c>
      <c r="AA7" s="5" t="s">
        <v>24</v>
      </c>
      <c r="AB7" s="1">
        <v>2019</v>
      </c>
      <c r="AC7" s="1" t="s">
        <v>23</v>
      </c>
      <c r="AD7" s="1">
        <v>14</v>
      </c>
      <c r="AE7" s="5" t="s">
        <v>25</v>
      </c>
      <c r="AF7" s="1">
        <v>2019</v>
      </c>
      <c r="AU7" s="6" t="str">
        <f t="shared" si="0"/>
        <v>15-02-2019  / 14-03-2019</v>
      </c>
      <c r="AV7" s="2" t="s">
        <v>35</v>
      </c>
    </row>
    <row r="8" spans="3:48" ht="14.25" hidden="1">
      <c r="C8" s="2">
        <f>+'Personel Listesi'!B8</f>
      </c>
      <c r="D8" s="2">
        <f>+'Personel Listesi'!C8</f>
        <v>0</v>
      </c>
      <c r="E8" s="2">
        <f>+'Personel Listesi'!D8</f>
        <v>0</v>
      </c>
      <c r="F8" s="2" t="str">
        <f>+'Personel Listesi'!E8</f>
        <v> </v>
      </c>
      <c r="G8" s="2">
        <f>+'Personel Listesi'!F8</f>
        <v>0</v>
      </c>
      <c r="H8" s="45"/>
      <c r="I8" s="46"/>
      <c r="N8" s="47"/>
      <c r="O8" s="47"/>
      <c r="P8" s="47"/>
      <c r="Q8" s="47"/>
      <c r="R8" s="47"/>
      <c r="S8" s="47"/>
      <c r="Z8" s="1">
        <v>15</v>
      </c>
      <c r="AA8" s="5" t="s">
        <v>25</v>
      </c>
      <c r="AB8" s="1">
        <v>2019</v>
      </c>
      <c r="AC8" s="1" t="s">
        <v>23</v>
      </c>
      <c r="AD8" s="1">
        <v>14</v>
      </c>
      <c r="AE8" s="5" t="s">
        <v>26</v>
      </c>
      <c r="AF8" s="1">
        <v>2019</v>
      </c>
      <c r="AU8" s="6" t="str">
        <f t="shared" si="0"/>
        <v>15-03-2019  / 14-04-2019</v>
      </c>
      <c r="AV8" s="2" t="s">
        <v>36</v>
      </c>
    </row>
    <row r="9" spans="3:48" ht="14.25" hidden="1">
      <c r="C9" s="2">
        <f>+'Personel Listesi'!B9</f>
      </c>
      <c r="D9" s="2">
        <f>+'Personel Listesi'!C9</f>
        <v>0</v>
      </c>
      <c r="E9" s="2">
        <f>+'Personel Listesi'!D9</f>
        <v>0</v>
      </c>
      <c r="F9" s="2" t="str">
        <f>+'Personel Listesi'!E9</f>
        <v> </v>
      </c>
      <c r="G9" s="2">
        <f>+'Personel Listesi'!F9</f>
        <v>0</v>
      </c>
      <c r="H9" s="45"/>
      <c r="I9" s="46"/>
      <c r="N9" s="47"/>
      <c r="O9" s="46"/>
      <c r="P9" s="46"/>
      <c r="Q9" s="47"/>
      <c r="R9" s="47"/>
      <c r="S9" s="47"/>
      <c r="Z9" s="1">
        <v>15</v>
      </c>
      <c r="AA9" s="5" t="s">
        <v>26</v>
      </c>
      <c r="AB9" s="1">
        <v>2019</v>
      </c>
      <c r="AC9" s="1" t="s">
        <v>23</v>
      </c>
      <c r="AD9" s="1">
        <v>14</v>
      </c>
      <c r="AE9" s="5" t="s">
        <v>27</v>
      </c>
      <c r="AF9" s="1">
        <v>2019</v>
      </c>
      <c r="AU9" s="6" t="str">
        <f t="shared" si="0"/>
        <v>15-04-2019  / 14-05-2019</v>
      </c>
      <c r="AV9" s="2" t="s">
        <v>18</v>
      </c>
    </row>
    <row r="10" spans="3:48" ht="14.25" hidden="1">
      <c r="C10" s="2">
        <f>+'Personel Listesi'!B10</f>
      </c>
      <c r="D10" s="2">
        <f>+'Personel Listesi'!C10</f>
        <v>0</v>
      </c>
      <c r="E10" s="2">
        <f>+'Personel Listesi'!D10</f>
        <v>0</v>
      </c>
      <c r="F10" s="2" t="str">
        <f>+'Personel Listesi'!E10</f>
        <v> </v>
      </c>
      <c r="G10" s="2">
        <f>+'Personel Listesi'!F10</f>
        <v>0</v>
      </c>
      <c r="H10" s="45"/>
      <c r="I10" s="46"/>
      <c r="N10" s="47"/>
      <c r="O10" s="47"/>
      <c r="P10" s="46"/>
      <c r="Q10" s="47"/>
      <c r="R10" s="47"/>
      <c r="S10" s="47"/>
      <c r="Z10" s="1">
        <v>15</v>
      </c>
      <c r="AA10" s="5" t="s">
        <v>27</v>
      </c>
      <c r="AB10" s="1">
        <v>2019</v>
      </c>
      <c r="AC10" s="1" t="s">
        <v>23</v>
      </c>
      <c r="AD10" s="1">
        <v>14</v>
      </c>
      <c r="AE10" s="5" t="s">
        <v>28</v>
      </c>
      <c r="AF10" s="1">
        <v>2019</v>
      </c>
      <c r="AU10" s="6" t="str">
        <f t="shared" si="0"/>
        <v>15-05-2019  / 14-06-2019</v>
      </c>
      <c r="AV10" s="2" t="s">
        <v>19</v>
      </c>
    </row>
    <row r="11" spans="3:48" ht="14.25" hidden="1">
      <c r="C11" s="2">
        <f>+'Personel Listesi'!B11</f>
      </c>
      <c r="D11" s="2">
        <f>+'Personel Listesi'!C11</f>
        <v>0</v>
      </c>
      <c r="E11" s="2">
        <f>+'Personel Listesi'!D11</f>
        <v>0</v>
      </c>
      <c r="F11" s="2" t="str">
        <f>+'Personel Listesi'!E11</f>
        <v> </v>
      </c>
      <c r="G11" s="2">
        <f>+'Personel Listesi'!F11</f>
        <v>0</v>
      </c>
      <c r="H11" s="45"/>
      <c r="I11" s="46"/>
      <c r="N11" s="47"/>
      <c r="O11" s="47"/>
      <c r="P11" s="46"/>
      <c r="Q11" s="47"/>
      <c r="R11" s="47"/>
      <c r="S11" s="47"/>
      <c r="Z11" s="1">
        <v>15</v>
      </c>
      <c r="AA11" s="5" t="s">
        <v>28</v>
      </c>
      <c r="AB11" s="1">
        <v>2019</v>
      </c>
      <c r="AC11" s="1" t="s">
        <v>23</v>
      </c>
      <c r="AD11" s="1">
        <v>14</v>
      </c>
      <c r="AE11" s="5" t="s">
        <v>29</v>
      </c>
      <c r="AF11" s="1">
        <v>2019</v>
      </c>
      <c r="AU11" s="6" t="str">
        <f t="shared" si="0"/>
        <v>15-06-2019  / 14-07-2019</v>
      </c>
      <c r="AV11" s="2" t="s">
        <v>37</v>
      </c>
    </row>
    <row r="12" spans="3:48" ht="14.25" hidden="1">
      <c r="C12" s="2">
        <f>+'Personel Listesi'!B12</f>
      </c>
      <c r="D12" s="2">
        <f>+'Personel Listesi'!C12</f>
        <v>0</v>
      </c>
      <c r="E12" s="2">
        <f>+'Personel Listesi'!D12</f>
        <v>0</v>
      </c>
      <c r="F12" s="2" t="str">
        <f>+'Personel Listesi'!E12</f>
        <v> </v>
      </c>
      <c r="G12" s="2">
        <f>+'Personel Listesi'!F12</f>
        <v>0</v>
      </c>
      <c r="H12" s="45"/>
      <c r="I12" s="46"/>
      <c r="N12" s="47"/>
      <c r="O12" s="47"/>
      <c r="P12" s="46"/>
      <c r="Q12" s="47"/>
      <c r="R12" s="47"/>
      <c r="S12" s="47"/>
      <c r="Z12" s="1">
        <v>15</v>
      </c>
      <c r="AA12" s="5" t="s">
        <v>29</v>
      </c>
      <c r="AB12" s="1">
        <v>2019</v>
      </c>
      <c r="AC12" s="1" t="s">
        <v>23</v>
      </c>
      <c r="AD12" s="1">
        <v>14</v>
      </c>
      <c r="AE12" s="5" t="s">
        <v>30</v>
      </c>
      <c r="AF12" s="1">
        <v>2019</v>
      </c>
      <c r="AU12" s="6" t="str">
        <f t="shared" si="0"/>
        <v>15-07-2019  / 14-08-2019</v>
      </c>
      <c r="AV12" s="2" t="s">
        <v>38</v>
      </c>
    </row>
    <row r="13" spans="3:48" ht="14.25" hidden="1">
      <c r="C13" s="2">
        <f>+'Personel Listesi'!B13</f>
      </c>
      <c r="D13" s="2">
        <f>+'Personel Listesi'!C13</f>
        <v>0</v>
      </c>
      <c r="E13" s="2">
        <f>+'Personel Listesi'!D13</f>
        <v>0</v>
      </c>
      <c r="F13" s="2" t="str">
        <f>+'Personel Listesi'!E13</f>
        <v> </v>
      </c>
      <c r="G13" s="2">
        <f>+'Personel Listesi'!F13</f>
        <v>0</v>
      </c>
      <c r="H13" s="45"/>
      <c r="I13" s="46"/>
      <c r="N13" s="47"/>
      <c r="O13" s="47"/>
      <c r="P13" s="46"/>
      <c r="Q13" s="47"/>
      <c r="R13" s="47"/>
      <c r="S13" s="47"/>
      <c r="Z13" s="1">
        <v>15</v>
      </c>
      <c r="AA13" s="5" t="s">
        <v>30</v>
      </c>
      <c r="AB13" s="1">
        <v>2019</v>
      </c>
      <c r="AC13" s="1" t="s">
        <v>23</v>
      </c>
      <c r="AD13" s="1">
        <v>14</v>
      </c>
      <c r="AE13" s="5" t="s">
        <v>31</v>
      </c>
      <c r="AF13" s="1">
        <v>2019</v>
      </c>
      <c r="AU13" s="6" t="str">
        <f t="shared" si="0"/>
        <v>15-08-2019  / 14-09-2019</v>
      </c>
      <c r="AV13" s="2" t="s">
        <v>39</v>
      </c>
    </row>
    <row r="14" spans="3:48" ht="14.25" hidden="1">
      <c r="C14" s="2">
        <f>+'Personel Listesi'!B14</f>
      </c>
      <c r="D14" s="2">
        <f>+'Personel Listesi'!C14</f>
        <v>0</v>
      </c>
      <c r="E14" s="2">
        <f>+'Personel Listesi'!D14</f>
        <v>0</v>
      </c>
      <c r="F14" s="2" t="str">
        <f>+'Personel Listesi'!E14</f>
        <v> </v>
      </c>
      <c r="G14" s="2">
        <f>+'Personel Listesi'!F14</f>
        <v>0</v>
      </c>
      <c r="H14" s="45"/>
      <c r="I14" s="46"/>
      <c r="N14" s="47"/>
      <c r="O14" s="47"/>
      <c r="P14" s="46"/>
      <c r="Q14" s="47"/>
      <c r="R14" s="47"/>
      <c r="S14" s="47"/>
      <c r="Z14" s="1">
        <v>15</v>
      </c>
      <c r="AA14" s="5" t="s">
        <v>31</v>
      </c>
      <c r="AB14" s="1">
        <v>2019</v>
      </c>
      <c r="AC14" s="1" t="s">
        <v>23</v>
      </c>
      <c r="AD14" s="1">
        <v>14</v>
      </c>
      <c r="AE14" s="5" t="s">
        <v>32</v>
      </c>
      <c r="AF14" s="1">
        <v>2019</v>
      </c>
      <c r="AU14" s="6" t="str">
        <f t="shared" si="0"/>
        <v>15-09-2019  / 14-10-2019</v>
      </c>
      <c r="AV14" s="2" t="s">
        <v>40</v>
      </c>
    </row>
    <row r="15" spans="3:48" ht="14.25" hidden="1">
      <c r="C15" s="2">
        <f>+'Personel Listesi'!B15</f>
      </c>
      <c r="D15" s="2">
        <f>+'Personel Listesi'!C15</f>
        <v>0</v>
      </c>
      <c r="E15" s="2">
        <f>+'Personel Listesi'!D15</f>
        <v>0</v>
      </c>
      <c r="F15" s="2" t="str">
        <f>+'Personel Listesi'!E15</f>
        <v> </v>
      </c>
      <c r="G15" s="2">
        <f>+'Personel Listesi'!F15</f>
        <v>0</v>
      </c>
      <c r="H15" s="45"/>
      <c r="I15" s="46"/>
      <c r="N15" s="47"/>
      <c r="O15" s="47"/>
      <c r="P15" s="46"/>
      <c r="Q15" s="47"/>
      <c r="R15" s="47"/>
      <c r="S15" s="47"/>
      <c r="Z15" s="1">
        <v>15</v>
      </c>
      <c r="AA15" s="5" t="s">
        <v>32</v>
      </c>
      <c r="AB15" s="1">
        <v>2019</v>
      </c>
      <c r="AC15" s="1" t="s">
        <v>23</v>
      </c>
      <c r="AD15" s="1">
        <v>14</v>
      </c>
      <c r="AE15" s="5" t="s">
        <v>33</v>
      </c>
      <c r="AF15" s="1">
        <v>2019</v>
      </c>
      <c r="AU15" s="6" t="str">
        <f t="shared" si="0"/>
        <v>15-10-2019  / 14-11-2019</v>
      </c>
      <c r="AV15" s="2" t="s">
        <v>41</v>
      </c>
    </row>
    <row r="16" spans="3:48" ht="14.25" hidden="1">
      <c r="C16" s="2">
        <f>+'Personel Listesi'!B16</f>
      </c>
      <c r="D16" s="2">
        <f>+'Personel Listesi'!C16</f>
        <v>0</v>
      </c>
      <c r="E16" s="2">
        <f>+'Personel Listesi'!D16</f>
        <v>0</v>
      </c>
      <c r="F16" s="2" t="str">
        <f>+'Personel Listesi'!E16</f>
        <v> </v>
      </c>
      <c r="G16" s="2">
        <f>+'Personel Listesi'!F16</f>
        <v>0</v>
      </c>
      <c r="H16" s="45"/>
      <c r="I16" s="46"/>
      <c r="N16" s="47"/>
      <c r="O16" s="47"/>
      <c r="P16" s="46"/>
      <c r="Q16" s="47"/>
      <c r="R16" s="47"/>
      <c r="S16" s="47"/>
      <c r="Z16" s="1">
        <v>15</v>
      </c>
      <c r="AA16" s="5" t="s">
        <v>33</v>
      </c>
      <c r="AB16" s="1">
        <v>2019</v>
      </c>
      <c r="AC16" s="1" t="s">
        <v>23</v>
      </c>
      <c r="AD16" s="1">
        <v>14</v>
      </c>
      <c r="AE16" s="5" t="s">
        <v>34</v>
      </c>
      <c r="AF16" s="1">
        <v>2019</v>
      </c>
      <c r="AU16" s="6" t="str">
        <f t="shared" si="0"/>
        <v>15-11-2019  / 14-12-2019</v>
      </c>
      <c r="AV16" s="2" t="s">
        <v>42</v>
      </c>
    </row>
    <row r="17" spans="3:48" ht="14.25" hidden="1">
      <c r="C17" s="2">
        <f>+'Personel Listesi'!B17</f>
      </c>
      <c r="D17" s="2">
        <f>+'Personel Listesi'!C17</f>
        <v>0</v>
      </c>
      <c r="E17" s="2">
        <f>+'Personel Listesi'!D17</f>
        <v>0</v>
      </c>
      <c r="F17" s="2" t="str">
        <f>+'Personel Listesi'!E17</f>
        <v> </v>
      </c>
      <c r="G17" s="2">
        <f>+'Personel Listesi'!F17</f>
        <v>0</v>
      </c>
      <c r="H17" s="45"/>
      <c r="I17" s="46"/>
      <c r="N17" s="47"/>
      <c r="O17" s="47"/>
      <c r="P17" s="47"/>
      <c r="Q17" s="47"/>
      <c r="R17" s="47"/>
      <c r="S17" s="47"/>
      <c r="Z17" s="1">
        <v>15</v>
      </c>
      <c r="AA17" s="5" t="s">
        <v>34</v>
      </c>
      <c r="AB17" s="1">
        <v>2019</v>
      </c>
      <c r="AC17" s="1" t="s">
        <v>23</v>
      </c>
      <c r="AD17" s="1">
        <v>14</v>
      </c>
      <c r="AE17" s="5" t="s">
        <v>22</v>
      </c>
      <c r="AF17" s="1">
        <v>2020</v>
      </c>
      <c r="AU17" s="6" t="str">
        <f t="shared" si="0"/>
        <v>15-12-2019  / 14-01-2020</v>
      </c>
      <c r="AV17" s="2" t="s">
        <v>20</v>
      </c>
    </row>
    <row r="18" spans="3:48" ht="14.25" hidden="1">
      <c r="C18" s="2">
        <f>+'Personel Listesi'!B18</f>
      </c>
      <c r="D18" s="2">
        <f>+'Personel Listesi'!C18</f>
        <v>0</v>
      </c>
      <c r="E18" s="2">
        <f>+'Personel Listesi'!D18</f>
        <v>0</v>
      </c>
      <c r="F18" s="2" t="str">
        <f>+'Personel Listesi'!E18</f>
        <v> </v>
      </c>
      <c r="G18" s="2">
        <f>+'Personel Listesi'!F18</f>
        <v>0</v>
      </c>
      <c r="H18" s="45"/>
      <c r="I18" s="46"/>
      <c r="N18" s="47"/>
      <c r="O18" s="47"/>
      <c r="P18" s="47"/>
      <c r="Q18" s="47"/>
      <c r="R18" s="47"/>
      <c r="S18" s="47"/>
      <c r="Z18" s="1"/>
      <c r="AA18" s="5"/>
      <c r="AB18" s="1"/>
      <c r="AC18" s="1"/>
      <c r="AD18" s="1"/>
      <c r="AE18" s="5"/>
      <c r="AF18" s="1"/>
      <c r="AU18" s="6" t="str">
        <f t="shared" si="0"/>
        <v>--  --</v>
      </c>
      <c r="AV18" s="2" t="s">
        <v>21</v>
      </c>
    </row>
    <row r="19" spans="3:48" ht="14.25" hidden="1">
      <c r="C19" s="2">
        <f>+'Personel Listesi'!B19</f>
      </c>
      <c r="D19" s="2">
        <f>+'Personel Listesi'!C19</f>
        <v>0</v>
      </c>
      <c r="E19" s="2">
        <f>+'Personel Listesi'!D19</f>
        <v>0</v>
      </c>
      <c r="F19" s="2" t="str">
        <f>+'Personel Listesi'!E19</f>
        <v> </v>
      </c>
      <c r="G19" s="2">
        <f>+'Personel Listesi'!F19</f>
        <v>0</v>
      </c>
      <c r="H19" s="45"/>
      <c r="I19" s="46"/>
      <c r="N19" s="47"/>
      <c r="O19" s="47"/>
      <c r="P19" s="47"/>
      <c r="Q19" s="47"/>
      <c r="R19" s="47"/>
      <c r="S19" s="47"/>
      <c r="Z19" s="1"/>
      <c r="AA19" s="5"/>
      <c r="AB19" s="1"/>
      <c r="AC19" s="1"/>
      <c r="AD19" s="1"/>
      <c r="AE19" s="5"/>
      <c r="AF19" s="1"/>
      <c r="AU19" s="6" t="str">
        <f t="shared" si="0"/>
        <v>--  --</v>
      </c>
      <c r="AV19" s="2" t="s">
        <v>35</v>
      </c>
    </row>
    <row r="20" spans="3:48" ht="14.25" hidden="1">
      <c r="C20" s="2">
        <f>+'Personel Listesi'!B20</f>
      </c>
      <c r="D20" s="2">
        <f>+'Personel Listesi'!C20</f>
        <v>0</v>
      </c>
      <c r="E20" s="2">
        <f>+'Personel Listesi'!D20</f>
        <v>0</v>
      </c>
      <c r="F20" s="2" t="str">
        <f>+'Personel Listesi'!E20</f>
        <v> </v>
      </c>
      <c r="G20" s="2">
        <f>+'Personel Listesi'!F20</f>
        <v>0</v>
      </c>
      <c r="H20" s="45"/>
      <c r="I20" s="46"/>
      <c r="Z20" s="1"/>
      <c r="AA20" s="5"/>
      <c r="AB20" s="1"/>
      <c r="AC20" s="1"/>
      <c r="AD20" s="1"/>
      <c r="AE20" s="5"/>
      <c r="AF20" s="1"/>
      <c r="AU20" s="6" t="str">
        <f t="shared" si="0"/>
        <v>--  --</v>
      </c>
      <c r="AV20" s="2" t="s">
        <v>36</v>
      </c>
    </row>
    <row r="21" spans="3:48" ht="14.25" hidden="1">
      <c r="C21" s="2">
        <f>+'Personel Listesi'!B21</f>
      </c>
      <c r="D21" s="2">
        <f>+'Personel Listesi'!C21</f>
        <v>0</v>
      </c>
      <c r="E21" s="2">
        <f>+'Personel Listesi'!D21</f>
        <v>0</v>
      </c>
      <c r="F21" s="2" t="str">
        <f>+'Personel Listesi'!E21</f>
        <v> </v>
      </c>
      <c r="G21" s="2">
        <f>+'Personel Listesi'!F21</f>
        <v>0</v>
      </c>
      <c r="H21" s="45"/>
      <c r="I21" s="46"/>
      <c r="Z21" s="1"/>
      <c r="AA21" s="5"/>
      <c r="AB21" s="1"/>
      <c r="AC21" s="1"/>
      <c r="AD21" s="1"/>
      <c r="AE21" s="5"/>
      <c r="AF21" s="1"/>
      <c r="AU21" s="6" t="str">
        <f t="shared" si="0"/>
        <v>--  --</v>
      </c>
      <c r="AV21" s="2" t="s">
        <v>18</v>
      </c>
    </row>
    <row r="22" spans="3:48" ht="14.25" hidden="1">
      <c r="C22" s="2">
        <f>+'Personel Listesi'!B22</f>
      </c>
      <c r="D22" s="2">
        <f>+'Personel Listesi'!C22</f>
        <v>0</v>
      </c>
      <c r="E22" s="2">
        <f>+'Personel Listesi'!D22</f>
        <v>0</v>
      </c>
      <c r="F22" s="2" t="str">
        <f>+'Personel Listesi'!E22</f>
        <v> </v>
      </c>
      <c r="G22" s="2">
        <f>+'Personel Listesi'!F22</f>
        <v>0</v>
      </c>
      <c r="H22" s="45"/>
      <c r="I22" s="46"/>
      <c r="Z22" s="1"/>
      <c r="AA22" s="5"/>
      <c r="AB22" s="1"/>
      <c r="AC22" s="1"/>
      <c r="AD22" s="1"/>
      <c r="AE22" s="5"/>
      <c r="AF22" s="1"/>
      <c r="AU22" s="6" t="str">
        <f t="shared" si="0"/>
        <v>--  --</v>
      </c>
      <c r="AV22" s="2" t="s">
        <v>19</v>
      </c>
    </row>
    <row r="23" spans="3:48" ht="12.75" hidden="1">
      <c r="C23" s="2">
        <f>+'Personel Listesi'!B23</f>
      </c>
      <c r="D23" s="2">
        <f>+'Personel Listesi'!C23</f>
        <v>0</v>
      </c>
      <c r="E23" s="2">
        <f>+'Personel Listesi'!D23</f>
        <v>0</v>
      </c>
      <c r="F23" s="2" t="str">
        <f>+'Personel Listesi'!E23</f>
        <v> </v>
      </c>
      <c r="G23" s="2">
        <f>+'Personel Listesi'!F23</f>
        <v>0</v>
      </c>
      <c r="H23" s="47"/>
      <c r="I23" s="47"/>
      <c r="Z23" s="1"/>
      <c r="AA23" s="5"/>
      <c r="AB23" s="1"/>
      <c r="AC23" s="1"/>
      <c r="AD23" s="1"/>
      <c r="AE23" s="5"/>
      <c r="AF23" s="1"/>
      <c r="AU23" s="6" t="str">
        <f t="shared" si="0"/>
        <v>--  --</v>
      </c>
      <c r="AV23" s="2" t="s">
        <v>37</v>
      </c>
    </row>
    <row r="24" spans="3:48" ht="12.75" hidden="1">
      <c r="C24" s="2">
        <f>+'Personel Listesi'!B24</f>
      </c>
      <c r="D24" s="2">
        <f>+'Personel Listesi'!C24</f>
        <v>0</v>
      </c>
      <c r="E24" s="2">
        <f>+'Personel Listesi'!D24</f>
        <v>0</v>
      </c>
      <c r="F24" s="2" t="str">
        <f>+'Personel Listesi'!E24</f>
        <v> </v>
      </c>
      <c r="G24" s="2">
        <f>+'Personel Listesi'!F24</f>
        <v>0</v>
      </c>
      <c r="H24" s="47"/>
      <c r="I24" s="47"/>
      <c r="Z24" s="1"/>
      <c r="AA24" s="5"/>
      <c r="AB24" s="1"/>
      <c r="AC24" s="1"/>
      <c r="AD24" s="1"/>
      <c r="AE24" s="5"/>
      <c r="AF24" s="1"/>
      <c r="AU24" s="6" t="str">
        <f t="shared" si="0"/>
        <v>--  --</v>
      </c>
      <c r="AV24" s="2" t="s">
        <v>38</v>
      </c>
    </row>
    <row r="25" spans="3:48" ht="12.75" hidden="1">
      <c r="C25" s="2">
        <f>+'Personel Listesi'!B25</f>
      </c>
      <c r="D25" s="2">
        <f>+'Personel Listesi'!C25</f>
        <v>0</v>
      </c>
      <c r="E25" s="2">
        <f>+'Personel Listesi'!D25</f>
        <v>0</v>
      </c>
      <c r="F25" s="2" t="str">
        <f>+'Personel Listesi'!E25</f>
        <v> </v>
      </c>
      <c r="G25" s="2">
        <f>+'Personel Listesi'!F25</f>
        <v>0</v>
      </c>
      <c r="H25" s="47"/>
      <c r="I25" s="47"/>
      <c r="Z25" s="1"/>
      <c r="AA25" s="5"/>
      <c r="AB25" s="1"/>
      <c r="AC25" s="1"/>
      <c r="AD25" s="1"/>
      <c r="AE25" s="5"/>
      <c r="AF25" s="1"/>
      <c r="AU25" s="6" t="str">
        <f t="shared" si="0"/>
        <v>--  --</v>
      </c>
      <c r="AV25" s="2" t="s">
        <v>39</v>
      </c>
    </row>
    <row r="26" spans="3:48" ht="12.75" hidden="1">
      <c r="C26" s="2">
        <f>+'Personel Listesi'!B26</f>
      </c>
      <c r="D26" s="2">
        <f>+'Personel Listesi'!C26</f>
        <v>0</v>
      </c>
      <c r="E26" s="2">
        <f>+'Personel Listesi'!D26</f>
        <v>0</v>
      </c>
      <c r="F26" s="2" t="str">
        <f>+'Personel Listesi'!E26</f>
        <v> </v>
      </c>
      <c r="G26" s="2">
        <f>+'Personel Listesi'!F26</f>
        <v>0</v>
      </c>
      <c r="H26" s="47"/>
      <c r="I26" s="47"/>
      <c r="Z26" s="1"/>
      <c r="AA26" s="5"/>
      <c r="AB26" s="1"/>
      <c r="AC26" s="1"/>
      <c r="AD26" s="1"/>
      <c r="AE26" s="5"/>
      <c r="AF26" s="1"/>
      <c r="AU26" s="6" t="str">
        <f t="shared" si="0"/>
        <v>--  --</v>
      </c>
      <c r="AV26" s="2" t="s">
        <v>40</v>
      </c>
    </row>
    <row r="27" spans="3:48" ht="12.75" hidden="1">
      <c r="C27" s="2">
        <f>+'Personel Listesi'!B27</f>
      </c>
      <c r="D27" s="2">
        <f>+'Personel Listesi'!C27</f>
        <v>0</v>
      </c>
      <c r="E27" s="2">
        <f>+'Personel Listesi'!D27</f>
        <v>0</v>
      </c>
      <c r="F27" s="2" t="str">
        <f>+'Personel Listesi'!E27</f>
        <v> </v>
      </c>
      <c r="G27" s="2">
        <f>+'Personel Listesi'!F27</f>
        <v>0</v>
      </c>
      <c r="H27" s="47"/>
      <c r="I27" s="47"/>
      <c r="Z27" s="1"/>
      <c r="AA27" s="5"/>
      <c r="AB27" s="1"/>
      <c r="AC27" s="1"/>
      <c r="AD27" s="1"/>
      <c r="AE27" s="5"/>
      <c r="AF27" s="1"/>
      <c r="AU27" s="6" t="str">
        <f t="shared" si="0"/>
        <v>--  --</v>
      </c>
      <c r="AV27" s="2" t="s">
        <v>41</v>
      </c>
    </row>
    <row r="28" spans="3:48" ht="12.75" hidden="1">
      <c r="C28" s="2">
        <f>+'Personel Listesi'!B28</f>
      </c>
      <c r="D28" s="2">
        <f>+'Personel Listesi'!C28</f>
        <v>0</v>
      </c>
      <c r="E28" s="2">
        <f>+'Personel Listesi'!D28</f>
        <v>0</v>
      </c>
      <c r="F28" s="2" t="str">
        <f>+'Personel Listesi'!E28</f>
        <v> </v>
      </c>
      <c r="G28" s="2">
        <f>+'Personel Listesi'!F28</f>
        <v>0</v>
      </c>
      <c r="H28" s="47"/>
      <c r="I28" s="47"/>
      <c r="Z28" s="1"/>
      <c r="AA28" s="5"/>
      <c r="AB28" s="1"/>
      <c r="AC28" s="1"/>
      <c r="AD28" s="1"/>
      <c r="AE28" s="5"/>
      <c r="AF28" s="1"/>
      <c r="AU28" s="6" t="str">
        <f t="shared" si="0"/>
        <v>--  --</v>
      </c>
      <c r="AV28" s="2" t="s">
        <v>42</v>
      </c>
    </row>
    <row r="29" spans="3:48" ht="12.75" hidden="1">
      <c r="C29" s="2">
        <f>+'Personel Listesi'!B29</f>
      </c>
      <c r="D29" s="2">
        <f>+'Personel Listesi'!C29</f>
        <v>0</v>
      </c>
      <c r="E29" s="2">
        <f>+'Personel Listesi'!D29</f>
        <v>0</v>
      </c>
      <c r="F29" s="2" t="str">
        <f>+'Personel Listesi'!E29</f>
        <v> </v>
      </c>
      <c r="G29" s="2">
        <f>+'Personel Listesi'!F29</f>
        <v>0</v>
      </c>
      <c r="H29" s="47"/>
      <c r="I29" s="47"/>
      <c r="Z29" s="1"/>
      <c r="AA29" s="5"/>
      <c r="AB29" s="1"/>
      <c r="AC29" s="1"/>
      <c r="AD29" s="1"/>
      <c r="AE29" s="5"/>
      <c r="AF29" s="1"/>
      <c r="AU29" s="6" t="str">
        <f t="shared" si="0"/>
        <v>--  --</v>
      </c>
      <c r="AV29" s="2" t="s">
        <v>20</v>
      </c>
    </row>
    <row r="30" spans="3:9" ht="12.75" hidden="1">
      <c r="C30" s="2">
        <f>+'Personel Listesi'!B30</f>
      </c>
      <c r="D30" s="2">
        <f>+'Personel Listesi'!C30</f>
        <v>0</v>
      </c>
      <c r="E30" s="2">
        <f>+'Personel Listesi'!D30</f>
        <v>0</v>
      </c>
      <c r="F30" s="2" t="str">
        <f>+'Personel Listesi'!E30</f>
        <v> </v>
      </c>
      <c r="G30" s="2">
        <f>+'Personel Listesi'!F30</f>
        <v>0</v>
      </c>
      <c r="H30" s="47"/>
      <c r="I30" s="47"/>
    </row>
    <row r="31" spans="3:9" ht="12.75" hidden="1">
      <c r="C31" s="2">
        <f>+'Personel Listesi'!B31</f>
      </c>
      <c r="D31" s="2">
        <f>+'Personel Listesi'!C31</f>
        <v>0</v>
      </c>
      <c r="E31" s="2">
        <f>+'Personel Listesi'!D31</f>
        <v>0</v>
      </c>
      <c r="F31" s="2" t="str">
        <f>+'Personel Listesi'!E31</f>
        <v> </v>
      </c>
      <c r="G31" s="2">
        <f>+'Personel Listesi'!F31</f>
        <v>0</v>
      </c>
      <c r="H31" s="47"/>
      <c r="I31" s="47"/>
    </row>
    <row r="32" spans="3:9" ht="12.75" hidden="1">
      <c r="C32" s="2">
        <f>+'Personel Listesi'!B32</f>
      </c>
      <c r="D32" s="2">
        <f>+'Personel Listesi'!C32</f>
        <v>0</v>
      </c>
      <c r="E32" s="2">
        <f>+'Personel Listesi'!D32</f>
        <v>0</v>
      </c>
      <c r="F32" s="2" t="str">
        <f>+'Personel Listesi'!E32</f>
        <v> </v>
      </c>
      <c r="G32" s="2">
        <f>+'Personel Listesi'!F32</f>
        <v>0</v>
      </c>
      <c r="H32" s="47"/>
      <c r="I32" s="47"/>
    </row>
    <row r="33" spans="3:9" ht="12.75" hidden="1">
      <c r="C33" s="2">
        <f>+'Personel Listesi'!B33</f>
      </c>
      <c r="D33" s="2">
        <f>+'Personel Listesi'!C33</f>
        <v>0</v>
      </c>
      <c r="E33" s="2">
        <f>+'Personel Listesi'!D33</f>
        <v>0</v>
      </c>
      <c r="F33" s="2" t="str">
        <f>+'Personel Listesi'!E33</f>
        <v> </v>
      </c>
      <c r="G33" s="2">
        <f>+'Personel Listesi'!F33</f>
        <v>0</v>
      </c>
      <c r="H33" s="47"/>
      <c r="I33" s="47"/>
    </row>
    <row r="34" spans="3:9" ht="12.75" hidden="1">
      <c r="C34" s="2">
        <f>+'Personel Listesi'!B34</f>
      </c>
      <c r="D34" s="2">
        <f>+'Personel Listesi'!C34</f>
        <v>0</v>
      </c>
      <c r="E34" s="2">
        <f>+'Personel Listesi'!D34</f>
        <v>0</v>
      </c>
      <c r="F34" s="2" t="str">
        <f>+'Personel Listesi'!E34</f>
        <v> </v>
      </c>
      <c r="G34" s="2">
        <f>+'Personel Listesi'!F34</f>
        <v>0</v>
      </c>
      <c r="H34" s="47"/>
      <c r="I34" s="47"/>
    </row>
    <row r="35" spans="3:9" ht="12.75" hidden="1">
      <c r="C35" s="2">
        <f>+'Personel Listesi'!B35</f>
      </c>
      <c r="D35" s="2">
        <f>+'Personel Listesi'!C35</f>
        <v>0</v>
      </c>
      <c r="E35" s="2">
        <f>+'Personel Listesi'!D35</f>
        <v>0</v>
      </c>
      <c r="F35" s="2" t="str">
        <f>+'Personel Listesi'!E35</f>
        <v> </v>
      </c>
      <c r="G35" s="2">
        <f>+'Personel Listesi'!F35</f>
        <v>0</v>
      </c>
      <c r="H35" s="47"/>
      <c r="I35" s="47"/>
    </row>
    <row r="36" spans="3:9" ht="12.75" hidden="1">
      <c r="C36" s="2">
        <f>+'Personel Listesi'!B36</f>
      </c>
      <c r="D36" s="2">
        <f>+'Personel Listesi'!C36</f>
        <v>0</v>
      </c>
      <c r="E36" s="2">
        <f>+'Personel Listesi'!D36</f>
        <v>0</v>
      </c>
      <c r="F36" s="2" t="str">
        <f>+'Personel Listesi'!E36</f>
        <v> </v>
      </c>
      <c r="G36" s="2">
        <f>+'Personel Listesi'!F36</f>
        <v>0</v>
      </c>
      <c r="H36" s="47"/>
      <c r="I36" s="47"/>
    </row>
    <row r="37" spans="3:9" ht="12.75" hidden="1">
      <c r="C37" s="2">
        <f>+'Personel Listesi'!B37</f>
      </c>
      <c r="D37" s="2">
        <f>+'Personel Listesi'!C37</f>
        <v>0</v>
      </c>
      <c r="E37" s="2">
        <f>+'Personel Listesi'!D37</f>
        <v>0</v>
      </c>
      <c r="F37" s="2" t="str">
        <f>+'Personel Listesi'!E37</f>
        <v> </v>
      </c>
      <c r="G37" s="2">
        <f>+'Personel Listesi'!F37</f>
        <v>0</v>
      </c>
      <c r="H37" s="47"/>
      <c r="I37" s="47"/>
    </row>
    <row r="38" spans="3:9" ht="12.75" hidden="1">
      <c r="C38" s="2">
        <f>+'Personel Listesi'!B38</f>
      </c>
      <c r="D38" s="2">
        <f>+'Personel Listesi'!C38</f>
        <v>0</v>
      </c>
      <c r="E38" s="2">
        <f>+'Personel Listesi'!D38</f>
        <v>0</v>
      </c>
      <c r="F38" s="2" t="str">
        <f>+'Personel Listesi'!E38</f>
        <v> </v>
      </c>
      <c r="G38" s="2">
        <f>+'Personel Listesi'!F38</f>
        <v>0</v>
      </c>
      <c r="H38" s="47"/>
      <c r="I38" s="47"/>
    </row>
    <row r="39" spans="3:9" ht="12.75" hidden="1">
      <c r="C39" s="2">
        <f>+'Personel Listesi'!B39</f>
      </c>
      <c r="D39" s="2">
        <f>+'Personel Listesi'!C39</f>
        <v>0</v>
      </c>
      <c r="E39" s="2">
        <f>+'Personel Listesi'!D39</f>
        <v>0</v>
      </c>
      <c r="F39" s="2" t="str">
        <f>+'Personel Listesi'!E39</f>
        <v> </v>
      </c>
      <c r="G39" s="2">
        <f>+'Personel Listesi'!F39</f>
        <v>0</v>
      </c>
      <c r="H39" s="47"/>
      <c r="I39" s="47"/>
    </row>
    <row r="40" spans="3:7" ht="12.75" hidden="1">
      <c r="C40" s="2">
        <f>+'Personel Listesi'!B40</f>
      </c>
      <c r="D40" s="2">
        <f>+'Personel Listesi'!C40</f>
        <v>0</v>
      </c>
      <c r="E40" s="2">
        <f>+'Personel Listesi'!D40</f>
        <v>0</v>
      </c>
      <c r="F40" s="2" t="str">
        <f>+'Personel Listesi'!E40</f>
        <v> </v>
      </c>
      <c r="G40" s="2">
        <f>+'Personel Listesi'!F40</f>
        <v>0</v>
      </c>
    </row>
    <row r="41" spans="3:7" ht="12.75" hidden="1">
      <c r="C41" s="2">
        <f>+'Personel Listesi'!B41</f>
      </c>
      <c r="D41" s="2">
        <f>+'Personel Listesi'!C41</f>
        <v>0</v>
      </c>
      <c r="E41" s="2">
        <f>+'Personel Listesi'!D41</f>
        <v>0</v>
      </c>
      <c r="F41" s="2" t="str">
        <f>+'Personel Listesi'!E41</f>
        <v> </v>
      </c>
      <c r="G41" s="2">
        <f>+'Personel Listesi'!F41</f>
        <v>0</v>
      </c>
    </row>
    <row r="42" spans="3:7" ht="12.75" hidden="1">
      <c r="C42" s="2">
        <f>+'Personel Listesi'!B42</f>
      </c>
      <c r="D42" s="2">
        <f>+'Personel Listesi'!C42</f>
        <v>0</v>
      </c>
      <c r="E42" s="2">
        <f>+'Personel Listesi'!D42</f>
        <v>0</v>
      </c>
      <c r="F42" s="2" t="str">
        <f>+'Personel Listesi'!E42</f>
        <v> </v>
      </c>
      <c r="G42" s="2">
        <f>+'Personel Listesi'!F42</f>
        <v>0</v>
      </c>
    </row>
    <row r="43" spans="3:7" ht="12.75" hidden="1">
      <c r="C43" s="2">
        <f>+'Personel Listesi'!B43</f>
      </c>
      <c r="D43" s="2">
        <f>+'Personel Listesi'!C43</f>
        <v>0</v>
      </c>
      <c r="E43" s="2">
        <f>+'Personel Listesi'!D43</f>
        <v>0</v>
      </c>
      <c r="F43" s="2" t="str">
        <f>+'Personel Listesi'!E43</f>
        <v> </v>
      </c>
      <c r="G43" s="2">
        <f>+'Personel Listesi'!F43</f>
        <v>0</v>
      </c>
    </row>
    <row r="44" spans="3:7" ht="12.75" hidden="1">
      <c r="C44" s="2">
        <f>+'Personel Listesi'!B44</f>
      </c>
      <c r="D44" s="2">
        <f>+'Personel Listesi'!C44</f>
        <v>0</v>
      </c>
      <c r="E44" s="2">
        <f>+'Personel Listesi'!D44</f>
        <v>0</v>
      </c>
      <c r="F44" s="2" t="str">
        <f>+'Personel Listesi'!E44</f>
        <v> </v>
      </c>
      <c r="G44" s="2">
        <f>+'Personel Listesi'!F44</f>
        <v>0</v>
      </c>
    </row>
    <row r="45" spans="3:7" ht="12.75" hidden="1">
      <c r="C45" s="2">
        <f>+'Personel Listesi'!B45</f>
      </c>
      <c r="D45" s="2">
        <f>+'Personel Listesi'!C45</f>
        <v>0</v>
      </c>
      <c r="E45" s="2">
        <f>+'Personel Listesi'!D45</f>
        <v>0</v>
      </c>
      <c r="F45" s="2" t="str">
        <f>+'Personel Listesi'!E45</f>
        <v> </v>
      </c>
      <c r="G45" s="2">
        <f>+'Personel Listesi'!F45</f>
        <v>0</v>
      </c>
    </row>
    <row r="46" spans="3:7" ht="12.75" hidden="1">
      <c r="C46" s="2">
        <f>+'Personel Listesi'!B46</f>
      </c>
      <c r="D46" s="2">
        <f>+'Personel Listesi'!C46</f>
        <v>0</v>
      </c>
      <c r="E46" s="2">
        <f>+'Personel Listesi'!D46</f>
        <v>0</v>
      </c>
      <c r="F46" s="2" t="str">
        <f>+'Personel Listesi'!E46</f>
        <v> </v>
      </c>
      <c r="G46" s="2">
        <f>+'Personel Listesi'!F46</f>
        <v>0</v>
      </c>
    </row>
    <row r="47" spans="3:7" ht="12.75" hidden="1">
      <c r="C47" s="2">
        <f>+'Personel Listesi'!B47</f>
      </c>
      <c r="D47" s="2">
        <f>+'Personel Listesi'!C47</f>
        <v>0</v>
      </c>
      <c r="E47" s="2">
        <f>+'Personel Listesi'!D47</f>
        <v>0</v>
      </c>
      <c r="F47" s="2" t="str">
        <f>+'Personel Listesi'!E47</f>
        <v> </v>
      </c>
      <c r="G47" s="2">
        <f>+'Personel Listesi'!F47</f>
        <v>0</v>
      </c>
    </row>
    <row r="48" spans="3:7" ht="12.75" hidden="1">
      <c r="C48" s="2">
        <f>+'Personel Listesi'!B48</f>
      </c>
      <c r="D48" s="2">
        <f>+'Personel Listesi'!C48</f>
        <v>0</v>
      </c>
      <c r="E48" s="2">
        <f>+'Personel Listesi'!D48</f>
        <v>0</v>
      </c>
      <c r="F48" s="2" t="str">
        <f>+'Personel Listesi'!E48</f>
        <v> </v>
      </c>
      <c r="G48" s="2">
        <f>+'Personel Listesi'!F48</f>
        <v>0</v>
      </c>
    </row>
    <row r="49" spans="3:7" ht="12.75" hidden="1">
      <c r="C49" s="2">
        <f>+'Personel Listesi'!B49</f>
      </c>
      <c r="D49" s="2">
        <f>+'Personel Listesi'!C49</f>
        <v>0</v>
      </c>
      <c r="E49" s="2">
        <f>+'Personel Listesi'!D49</f>
        <v>0</v>
      </c>
      <c r="F49" s="2" t="str">
        <f>+'Personel Listesi'!E49</f>
        <v> </v>
      </c>
      <c r="G49" s="2">
        <f>+'Personel Listesi'!F49</f>
        <v>0</v>
      </c>
    </row>
    <row r="50" spans="3:7" ht="12.75" hidden="1">
      <c r="C50" s="2">
        <f>+'Personel Listesi'!B50</f>
      </c>
      <c r="D50" s="2">
        <f>+'Personel Listesi'!C50</f>
        <v>0</v>
      </c>
      <c r="E50" s="2">
        <f>+'Personel Listesi'!D50</f>
        <v>0</v>
      </c>
      <c r="F50" s="2" t="str">
        <f>+'Personel Listesi'!E50</f>
        <v> </v>
      </c>
      <c r="G50" s="2">
        <f>+'Personel Listesi'!F50</f>
        <v>0</v>
      </c>
    </row>
    <row r="51" spans="3:7" ht="12.75" hidden="1">
      <c r="C51" s="2">
        <f>+'Personel Listesi'!B51</f>
      </c>
      <c r="D51" s="2">
        <f>+'Personel Listesi'!C51</f>
        <v>0</v>
      </c>
      <c r="E51" s="2">
        <f>+'Personel Listesi'!D51</f>
        <v>0</v>
      </c>
      <c r="F51" s="2" t="str">
        <f>+'Personel Listesi'!E51</f>
        <v> </v>
      </c>
      <c r="G51" s="2">
        <f>+'Personel Listesi'!F51</f>
        <v>0</v>
      </c>
    </row>
    <row r="52" spans="3:7" ht="12.75" hidden="1">
      <c r="C52" s="2">
        <f>+'Personel Listesi'!B52</f>
      </c>
      <c r="D52" s="2">
        <f>+'Personel Listesi'!C52</f>
        <v>0</v>
      </c>
      <c r="E52" s="2">
        <f>+'Personel Listesi'!D52</f>
        <v>0</v>
      </c>
      <c r="F52" s="2" t="str">
        <f>+'Personel Listesi'!E52</f>
        <v> </v>
      </c>
      <c r="G52" s="2">
        <f>+'Personel Listesi'!F52</f>
        <v>0</v>
      </c>
    </row>
    <row r="53" spans="3:7" ht="12.75" hidden="1">
      <c r="C53" s="2">
        <f>+'Personel Listesi'!B53</f>
      </c>
      <c r="D53" s="2">
        <f>+'Personel Listesi'!C53</f>
        <v>0</v>
      </c>
      <c r="E53" s="2">
        <f>+'Personel Listesi'!D53</f>
        <v>0</v>
      </c>
      <c r="F53" s="2" t="str">
        <f>+'Personel Listesi'!E53</f>
        <v> </v>
      </c>
      <c r="G53" s="2">
        <f>+'Personel Listesi'!F53</f>
        <v>0</v>
      </c>
    </row>
    <row r="54" spans="3:7" ht="12.75" hidden="1">
      <c r="C54" s="2">
        <f>+'Personel Listesi'!B54</f>
      </c>
      <c r="D54" s="2">
        <f>+'Personel Listesi'!C54</f>
        <v>0</v>
      </c>
      <c r="E54" s="2">
        <f>+'Personel Listesi'!D54</f>
        <v>0</v>
      </c>
      <c r="F54" s="2" t="str">
        <f>+'Personel Listesi'!E54</f>
        <v> </v>
      </c>
      <c r="G54" s="2">
        <f>+'Personel Listesi'!F54</f>
        <v>0</v>
      </c>
    </row>
    <row r="55" spans="3:7" ht="12.75" hidden="1">
      <c r="C55" s="2">
        <f>+'Personel Listesi'!B55</f>
      </c>
      <c r="D55" s="2">
        <f>+'Personel Listesi'!C55</f>
        <v>0</v>
      </c>
      <c r="E55" s="2">
        <f>+'Personel Listesi'!D55</f>
        <v>0</v>
      </c>
      <c r="F55" s="2" t="str">
        <f>+'Personel Listesi'!E55</f>
        <v> </v>
      </c>
      <c r="G55" s="2">
        <f>+'Personel Listesi'!F55</f>
        <v>0</v>
      </c>
    </row>
    <row r="56" spans="3:7" ht="12.75" hidden="1">
      <c r="C56" s="2">
        <f>+'Personel Listesi'!B56</f>
      </c>
      <c r="D56" s="2">
        <f>+'Personel Listesi'!C56</f>
        <v>0</v>
      </c>
      <c r="E56" s="2">
        <f>+'Personel Listesi'!D56</f>
        <v>0</v>
      </c>
      <c r="F56" s="2" t="str">
        <f>+'Personel Listesi'!E56</f>
        <v> </v>
      </c>
      <c r="G56" s="2">
        <f>+'Personel Listesi'!F56</f>
        <v>0</v>
      </c>
    </row>
    <row r="57" spans="3:7" ht="12.75" hidden="1">
      <c r="C57" s="2">
        <f>+'Personel Listesi'!B57</f>
      </c>
      <c r="D57" s="2">
        <f>+'Personel Listesi'!C57</f>
        <v>0</v>
      </c>
      <c r="E57" s="2">
        <f>+'Personel Listesi'!D57</f>
        <v>0</v>
      </c>
      <c r="F57" s="2" t="str">
        <f>+'Personel Listesi'!E57</f>
        <v> </v>
      </c>
      <c r="G57" s="2">
        <f>+'Personel Listesi'!F57</f>
        <v>0</v>
      </c>
    </row>
    <row r="58" spans="3:7" ht="12.75" hidden="1">
      <c r="C58" s="2">
        <f>+'Personel Listesi'!B58</f>
      </c>
      <c r="D58" s="2">
        <f>+'Personel Listesi'!C58</f>
        <v>0</v>
      </c>
      <c r="E58" s="2">
        <f>+'Personel Listesi'!D58</f>
        <v>0</v>
      </c>
      <c r="F58" s="2" t="str">
        <f>+'Personel Listesi'!E58</f>
        <v> </v>
      </c>
      <c r="G58" s="2">
        <f>+'Personel Listesi'!F58</f>
        <v>0</v>
      </c>
    </row>
    <row r="59" spans="3:7" ht="12.75" hidden="1">
      <c r="C59" s="2">
        <f>+'Personel Listesi'!B59</f>
      </c>
      <c r="D59" s="2">
        <f>+'Personel Listesi'!C59</f>
        <v>0</v>
      </c>
      <c r="E59" s="2">
        <f>+'Personel Listesi'!D59</f>
        <v>0</v>
      </c>
      <c r="F59" s="2" t="str">
        <f>+'Personel Listesi'!E59</f>
        <v> </v>
      </c>
      <c r="G59" s="2">
        <f>+'Personel Listesi'!F59</f>
        <v>0</v>
      </c>
    </row>
    <row r="60" spans="3:7" ht="12.75" hidden="1">
      <c r="C60" s="2">
        <f>+'Personel Listesi'!B60</f>
      </c>
      <c r="D60" s="2">
        <f>+'Personel Listesi'!C60</f>
        <v>0</v>
      </c>
      <c r="E60" s="2">
        <f>+'Personel Listesi'!D60</f>
        <v>0</v>
      </c>
      <c r="F60" s="2" t="str">
        <f>+'Personel Listesi'!E60</f>
        <v> </v>
      </c>
      <c r="G60" s="2">
        <f>+'Personel Listesi'!F60</f>
        <v>0</v>
      </c>
    </row>
    <row r="61" spans="3:7" ht="12.75" hidden="1">
      <c r="C61" s="2">
        <f>+'Personel Listesi'!B61</f>
      </c>
      <c r="D61" s="2">
        <f>+'Personel Listesi'!C61</f>
        <v>0</v>
      </c>
      <c r="E61" s="2">
        <f>+'Personel Listesi'!D61</f>
        <v>0</v>
      </c>
      <c r="F61" s="2" t="str">
        <f>+'Personel Listesi'!E61</f>
        <v> </v>
      </c>
      <c r="G61" s="2">
        <f>+'Personel Listesi'!F61</f>
        <v>0</v>
      </c>
    </row>
    <row r="62" spans="3:7" ht="12.75" hidden="1">
      <c r="C62" s="2">
        <f>+'Personel Listesi'!B62</f>
      </c>
      <c r="D62" s="2">
        <f>+'Personel Listesi'!C62</f>
        <v>0</v>
      </c>
      <c r="E62" s="2">
        <f>+'Personel Listesi'!D62</f>
        <v>0</v>
      </c>
      <c r="F62" s="2" t="str">
        <f>+'Personel Listesi'!E62</f>
        <v> </v>
      </c>
      <c r="G62" s="2">
        <f>+'Personel Listesi'!F62</f>
        <v>0</v>
      </c>
    </row>
    <row r="63" spans="3:7" ht="12.75" hidden="1">
      <c r="C63" s="2">
        <f>+'Personel Listesi'!B63</f>
      </c>
      <c r="D63" s="2">
        <f>+'Personel Listesi'!C63</f>
        <v>0</v>
      </c>
      <c r="E63" s="2">
        <f>+'Personel Listesi'!D63</f>
        <v>0</v>
      </c>
      <c r="F63" s="2" t="str">
        <f>+'Personel Listesi'!E63</f>
        <v> </v>
      </c>
      <c r="G63" s="2">
        <f>+'Personel Listesi'!F63</f>
        <v>0</v>
      </c>
    </row>
    <row r="64" spans="3:7" ht="12.75" hidden="1">
      <c r="C64" s="2">
        <f>+'Personel Listesi'!B64</f>
      </c>
      <c r="D64" s="2">
        <f>+'Personel Listesi'!C64</f>
        <v>0</v>
      </c>
      <c r="E64" s="2">
        <f>+'Personel Listesi'!D64</f>
        <v>0</v>
      </c>
      <c r="F64" s="2" t="str">
        <f>+'Personel Listesi'!E64</f>
        <v> </v>
      </c>
      <c r="G64" s="2">
        <f>+'Personel Listesi'!F64</f>
        <v>0</v>
      </c>
    </row>
    <row r="65" spans="3:7" ht="12.75" hidden="1">
      <c r="C65" s="2">
        <f>+'Personel Listesi'!B65</f>
      </c>
      <c r="D65" s="2">
        <f>+'Personel Listesi'!C65</f>
        <v>0</v>
      </c>
      <c r="E65" s="2">
        <f>+'Personel Listesi'!D65</f>
        <v>0</v>
      </c>
      <c r="F65" s="2" t="str">
        <f>+'Personel Listesi'!E65</f>
        <v> </v>
      </c>
      <c r="G65" s="2">
        <f>+'Personel Listesi'!F65</f>
        <v>0</v>
      </c>
    </row>
    <row r="66" spans="3:7" ht="12.75" hidden="1">
      <c r="C66" s="2">
        <f>+'Personel Listesi'!B66</f>
      </c>
      <c r="D66" s="2">
        <f>+'Personel Listesi'!C66</f>
        <v>0</v>
      </c>
      <c r="E66" s="2">
        <f>+'Personel Listesi'!D66</f>
        <v>0</v>
      </c>
      <c r="F66" s="2" t="str">
        <f>+'Personel Listesi'!E66</f>
        <v> </v>
      </c>
      <c r="G66" s="2">
        <f>+'Personel Listesi'!F66</f>
        <v>0</v>
      </c>
    </row>
    <row r="67" spans="3:7" ht="12.75" hidden="1">
      <c r="C67" s="2">
        <f>+'Personel Listesi'!B67</f>
      </c>
      <c r="D67" s="2">
        <f>+'Personel Listesi'!C67</f>
        <v>0</v>
      </c>
      <c r="E67" s="2">
        <f>+'Personel Listesi'!D67</f>
        <v>0</v>
      </c>
      <c r="F67" s="2" t="str">
        <f>+'Personel Listesi'!E67</f>
        <v> </v>
      </c>
      <c r="G67" s="2">
        <f>+'Personel Listesi'!F67</f>
        <v>0</v>
      </c>
    </row>
    <row r="68" spans="3:7" ht="12.75" hidden="1">
      <c r="C68" s="2">
        <f>+'Personel Listesi'!B68</f>
      </c>
      <c r="D68" s="2">
        <f>+'Personel Listesi'!C68</f>
        <v>0</v>
      </c>
      <c r="E68" s="2">
        <f>+'Personel Listesi'!D68</f>
        <v>0</v>
      </c>
      <c r="F68" s="2" t="str">
        <f>+'Personel Listesi'!E68</f>
        <v> </v>
      </c>
      <c r="G68" s="2">
        <f>+'Personel Listesi'!F68</f>
        <v>0</v>
      </c>
    </row>
    <row r="69" spans="3:7" ht="12.75" hidden="1">
      <c r="C69" s="2">
        <f>+'Personel Listesi'!B69</f>
      </c>
      <c r="D69" s="2">
        <f>+'Personel Listesi'!C69</f>
        <v>0</v>
      </c>
      <c r="E69" s="2">
        <f>+'Personel Listesi'!D69</f>
        <v>0</v>
      </c>
      <c r="F69" s="2" t="str">
        <f>+'Personel Listesi'!E69</f>
        <v> </v>
      </c>
      <c r="G69" s="2">
        <f>+'Personel Listesi'!F69</f>
        <v>0</v>
      </c>
    </row>
    <row r="70" spans="3:7" ht="12.75" hidden="1">
      <c r="C70" s="2">
        <f>+'Personel Listesi'!B70</f>
      </c>
      <c r="D70" s="2">
        <f>+'Personel Listesi'!C70</f>
        <v>0</v>
      </c>
      <c r="E70" s="2">
        <f>+'Personel Listesi'!D70</f>
        <v>0</v>
      </c>
      <c r="F70" s="2" t="str">
        <f>+'Personel Listesi'!E70</f>
        <v> </v>
      </c>
      <c r="G70" s="2">
        <f>+'Personel Listesi'!F70</f>
        <v>0</v>
      </c>
    </row>
    <row r="71" spans="3:7" ht="12.75" hidden="1">
      <c r="C71" s="2">
        <f>+'Personel Listesi'!B71</f>
      </c>
      <c r="D71" s="2">
        <f>+'Personel Listesi'!C71</f>
        <v>0</v>
      </c>
      <c r="E71" s="2">
        <f>+'Personel Listesi'!D71</f>
        <v>0</v>
      </c>
      <c r="F71" s="2" t="str">
        <f>+'Personel Listesi'!E71</f>
        <v> </v>
      </c>
      <c r="G71" s="2">
        <f>+'Personel Listesi'!F71</f>
        <v>0</v>
      </c>
    </row>
    <row r="72" spans="3:7" ht="12.75" hidden="1">
      <c r="C72" s="2">
        <f>+'Personel Listesi'!B72</f>
      </c>
      <c r="D72" s="2">
        <f>+'Personel Listesi'!C72</f>
        <v>0</v>
      </c>
      <c r="E72" s="2">
        <f>+'Personel Listesi'!D72</f>
        <v>0</v>
      </c>
      <c r="F72" s="2" t="str">
        <f>+'Personel Listesi'!E72</f>
        <v> </v>
      </c>
      <c r="G72" s="2">
        <f>+'Personel Listesi'!F72</f>
        <v>0</v>
      </c>
    </row>
    <row r="73" spans="3:7" ht="12.75" hidden="1">
      <c r="C73" s="2">
        <f>+'Personel Listesi'!B73</f>
      </c>
      <c r="D73" s="2">
        <f>+'Personel Listesi'!C73</f>
        <v>0</v>
      </c>
      <c r="E73" s="2">
        <f>+'Personel Listesi'!D73</f>
        <v>0</v>
      </c>
      <c r="F73" s="2" t="str">
        <f>+'Personel Listesi'!E73</f>
        <v> </v>
      </c>
      <c r="G73" s="2">
        <f>+'Personel Listesi'!F73</f>
        <v>0</v>
      </c>
    </row>
    <row r="74" ht="12.75" hidden="1"/>
    <row r="75" spans="1:83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</row>
    <row r="76" spans="1:83" ht="12.75">
      <c r="A76" s="59"/>
      <c r="B76" s="5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</row>
    <row r="77" spans="1:83" ht="12.75">
      <c r="A77" s="59"/>
      <c r="B77" s="59"/>
      <c r="I77" s="85" t="s">
        <v>48</v>
      </c>
      <c r="J77" s="85"/>
      <c r="K77" s="85"/>
      <c r="L77" s="85"/>
      <c r="M77" s="38" t="s">
        <v>49</v>
      </c>
      <c r="O77" s="85" t="s">
        <v>50</v>
      </c>
      <c r="P77" s="85"/>
      <c r="Q77" s="51" t="s">
        <v>51</v>
      </c>
      <c r="S77" s="85" t="s">
        <v>52</v>
      </c>
      <c r="T77" s="85"/>
      <c r="U77" s="85"/>
      <c r="V77" s="38" t="s">
        <v>53</v>
      </c>
      <c r="Y77" s="85" t="s">
        <v>72</v>
      </c>
      <c r="Z77" s="85"/>
      <c r="AA77" s="85"/>
      <c r="AB77" s="85"/>
      <c r="AC77" s="38" t="s">
        <v>73</v>
      </c>
      <c r="AE77" s="85" t="s">
        <v>76</v>
      </c>
      <c r="AF77" s="85"/>
      <c r="AG77" s="85"/>
      <c r="AH77" s="50" t="s">
        <v>77</v>
      </c>
      <c r="AI77" s="85"/>
      <c r="AJ77" s="85"/>
      <c r="AK77" s="85"/>
      <c r="AL77" s="38"/>
      <c r="AQ77" s="81" t="s">
        <v>67</v>
      </c>
      <c r="AR77" s="81"/>
      <c r="AS77" s="2">
        <v>1</v>
      </c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</row>
    <row r="78" spans="1:83" ht="52.5" customHeight="1">
      <c r="A78" s="59"/>
      <c r="B78" s="111" t="s">
        <v>17</v>
      </c>
      <c r="C78" s="101" t="s">
        <v>47</v>
      </c>
      <c r="D78" s="101"/>
      <c r="E78" s="7" t="s">
        <v>0</v>
      </c>
      <c r="F78" s="102"/>
      <c r="G78" s="103"/>
      <c r="H78" s="104"/>
      <c r="I78" s="84" t="s">
        <v>3</v>
      </c>
      <c r="J78" s="84"/>
      <c r="K78" s="84"/>
      <c r="L78" s="8" t="s">
        <v>0</v>
      </c>
      <c r="M78" s="99" t="s">
        <v>89</v>
      </c>
      <c r="N78" s="99"/>
      <c r="O78" s="99"/>
      <c r="P78" s="99"/>
      <c r="Q78" s="99"/>
      <c r="R78" s="99"/>
      <c r="S78" s="99"/>
      <c r="T78" s="99"/>
      <c r="U78" s="1"/>
      <c r="V78" s="1"/>
      <c r="W78" s="39" t="str">
        <f>VLOOKUP(M78,AU5:AV17,2,FALSE)</f>
        <v>Aralık</v>
      </c>
      <c r="X78" s="40"/>
      <c r="Y78" s="9"/>
      <c r="Z78" s="10"/>
      <c r="AA78" s="9"/>
      <c r="AB78" s="9"/>
      <c r="AC78" s="9"/>
      <c r="AD78" s="9"/>
      <c r="AE78" s="9"/>
      <c r="AF78" s="9"/>
      <c r="AG78" s="10"/>
      <c r="AH78" s="9"/>
      <c r="AI78" s="9"/>
      <c r="AJ78" s="7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</row>
    <row r="79" spans="1:83" ht="57" customHeight="1">
      <c r="A79" s="59"/>
      <c r="B79" s="111"/>
      <c r="D79" s="107" t="s">
        <v>4</v>
      </c>
      <c r="E79" s="108"/>
      <c r="F79" s="108"/>
      <c r="G79" s="108"/>
      <c r="H79" s="109"/>
      <c r="I79" s="11" t="str">
        <f>VLOOKUP($M$78,Sayfa1!$C$6:$AI$56,3,FALSE)</f>
        <v>Cumartesi</v>
      </c>
      <c r="J79" s="11" t="str">
        <f>VLOOKUP($M$78,Sayfa1!$C$6:$AI$56,4,FALSE)</f>
        <v>Pazar</v>
      </c>
      <c r="K79" s="11" t="str">
        <f>VLOOKUP($M$78,Sayfa1!$C$6:$AI$56,5,FALSE)</f>
        <v>Pazartesi</v>
      </c>
      <c r="L79" s="11" t="str">
        <f>VLOOKUP($M$78,Sayfa1!$C$6:$AI$56,6,FALSE)</f>
        <v>Salı</v>
      </c>
      <c r="M79" s="11" t="str">
        <f>VLOOKUP($M$78,Sayfa1!$C$6:$AI$56,7,FALSE)</f>
        <v>Çarşamba</v>
      </c>
      <c r="N79" s="11" t="str">
        <f>VLOOKUP($M$78,Sayfa1!$C$6:$AI$56,8,FALSE)</f>
        <v>Perşembe</v>
      </c>
      <c r="O79" s="11" t="str">
        <f>VLOOKUP($M$78,Sayfa1!$C$6:$AI$56,9,FALSE)</f>
        <v>Cuma</v>
      </c>
      <c r="P79" s="11" t="str">
        <f>VLOOKUP($M$78,Sayfa1!$C$6:$AI$56,10,FALSE)</f>
        <v>Cumartesi</v>
      </c>
      <c r="Q79" s="11" t="str">
        <f>VLOOKUP($M$78,Sayfa1!$C$6:$AI$56,11,FALSE)</f>
        <v>Pazar</v>
      </c>
      <c r="R79" s="11" t="str">
        <f>VLOOKUP($M$78,Sayfa1!$C$6:$AI$56,12,FALSE)</f>
        <v>Pazartesi</v>
      </c>
      <c r="S79" s="11" t="str">
        <f>VLOOKUP($M$78,Sayfa1!$C$6:$AI$56,13,FALSE)</f>
        <v>Salı</v>
      </c>
      <c r="T79" s="11" t="str">
        <f>VLOOKUP($M$78,Sayfa1!$C$6:$AI$56,14,FALSE)</f>
        <v>Çarşamba</v>
      </c>
      <c r="U79" s="11" t="str">
        <f>VLOOKUP($M$78,Sayfa1!$C$6:$AI$56,15,FALSE)</f>
        <v>Perşembe</v>
      </c>
      <c r="V79" s="11" t="str">
        <f>VLOOKUP($M$78,Sayfa1!$C$6:$AI$56,16,FALSE)</f>
        <v>Cuma</v>
      </c>
      <c r="W79" s="11" t="str">
        <f>VLOOKUP($M$78,Sayfa1!$C$6:$AI$56,17,FALSE)</f>
        <v>Cumartesi</v>
      </c>
      <c r="X79" s="11" t="str">
        <f>VLOOKUP($M$78,Sayfa1!$C$6:$AI$56,18,FALSE)</f>
        <v>Pazar</v>
      </c>
      <c r="Y79" s="11" t="str">
        <f>VLOOKUP($M$78,Sayfa1!$C$6:$AI$56,19,FALSE)</f>
        <v>Pazartesi</v>
      </c>
      <c r="Z79" s="11" t="str">
        <f>VLOOKUP($M$78,Sayfa1!$C$6:$AI$56,20,FALSE)</f>
        <v>Salı</v>
      </c>
      <c r="AA79" s="11" t="str">
        <f>VLOOKUP($M$78,Sayfa1!$C$6:$AI$56,21,FALSE)</f>
        <v>Çarşamba</v>
      </c>
      <c r="AB79" s="11" t="str">
        <f>VLOOKUP($M$78,Sayfa1!$C$6:$AI$56,22,FALSE)</f>
        <v>Perşembe</v>
      </c>
      <c r="AC79" s="11" t="str">
        <f>VLOOKUP($M$78,Sayfa1!$C$6:$AI$56,23,FALSE)</f>
        <v>Cuma</v>
      </c>
      <c r="AD79" s="11" t="str">
        <f>VLOOKUP($M$78,Sayfa1!$C$6:$AI$56,24,FALSE)</f>
        <v>Cumartesi</v>
      </c>
      <c r="AE79" s="11" t="str">
        <f>VLOOKUP($M$78,Sayfa1!$C$6:$AI$56,25,FALSE)</f>
        <v>Pazar</v>
      </c>
      <c r="AF79" s="11" t="str">
        <f>VLOOKUP($M$78,Sayfa1!$C$6:$AI$56,26,FALSE)</f>
        <v>Pazartesi</v>
      </c>
      <c r="AG79" s="11" t="str">
        <f>VLOOKUP($M$78,Sayfa1!$C$6:$AI$56,27,FALSE)</f>
        <v>Salı</v>
      </c>
      <c r="AH79" s="11" t="str">
        <f>VLOOKUP($M$78,Sayfa1!$C$6:$AI$56,28,FALSE)</f>
        <v>Çarşamba</v>
      </c>
      <c r="AI79" s="11" t="str">
        <f>VLOOKUP($M$78,Sayfa1!$C$6:$AI$56,29,FALSE)</f>
        <v>Perşembe</v>
      </c>
      <c r="AJ79" s="11" t="str">
        <f>VLOOKUP($M$78,Sayfa1!$C$6:$AI$56,30,FALSE)</f>
        <v>Cuma</v>
      </c>
      <c r="AK79" s="11" t="str">
        <f>VLOOKUP($M$78,Sayfa1!$C$6:$AI$56,31,FALSE)</f>
        <v>Cumartesi</v>
      </c>
      <c r="AL79" s="11" t="str">
        <f>VLOOKUP($M$78,Sayfa1!$C$6:$AI$56,32,FALSE)</f>
        <v>Pazar</v>
      </c>
      <c r="AM79" s="11" t="str">
        <f>VLOOKUP($M$78,Sayfa1!$C$6:$AI$56,33,FALSE)</f>
        <v>Pazartesi</v>
      </c>
      <c r="AN79" s="88" t="s">
        <v>43</v>
      </c>
      <c r="AO79" s="77" t="s">
        <v>79</v>
      </c>
      <c r="AP79" s="77" t="s">
        <v>58</v>
      </c>
      <c r="AQ79" s="77" t="s">
        <v>75</v>
      </c>
      <c r="AR79" s="77" t="s">
        <v>59</v>
      </c>
      <c r="AS79" s="77" t="s">
        <v>60</v>
      </c>
      <c r="AT79" s="77" t="s">
        <v>61</v>
      </c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</row>
    <row r="80" spans="1:83" ht="33.75" customHeight="1">
      <c r="A80" s="59"/>
      <c r="B80" s="111"/>
      <c r="C80" s="12" t="s">
        <v>1</v>
      </c>
      <c r="D80" s="98" t="s">
        <v>2</v>
      </c>
      <c r="E80" s="98"/>
      <c r="F80" s="98"/>
      <c r="G80" s="105" t="s">
        <v>46</v>
      </c>
      <c r="H80" s="106"/>
      <c r="I80" s="4">
        <f>VLOOKUP($W$78,Sayfa1!$C$31:$AI$56,3,FALSE)</f>
        <v>15</v>
      </c>
      <c r="J80" s="4">
        <f>VLOOKUP($W$78,Sayfa1!$C$31:$AI$56,4,FALSE)</f>
        <v>16</v>
      </c>
      <c r="K80" s="4">
        <f>VLOOKUP($W$78,Sayfa1!$C$31:$AI$56,5,FALSE)</f>
        <v>17</v>
      </c>
      <c r="L80" s="4">
        <f>VLOOKUP($W$78,Sayfa1!$C$31:$AI$56,6,FALSE)</f>
        <v>18</v>
      </c>
      <c r="M80" s="4">
        <f>VLOOKUP($W$78,Sayfa1!$C$31:$AI$56,7,FALSE)</f>
        <v>19</v>
      </c>
      <c r="N80" s="4">
        <f>VLOOKUP($W$78,Sayfa1!$C$31:$AI$56,8,FALSE)</f>
        <v>20</v>
      </c>
      <c r="O80" s="4">
        <f>VLOOKUP($W$78,Sayfa1!$C$31:$AI$56,9,FALSE)</f>
        <v>21</v>
      </c>
      <c r="P80" s="4">
        <f>VLOOKUP($W$78,Sayfa1!$C$31:$AI$56,10,FALSE)</f>
        <v>22</v>
      </c>
      <c r="Q80" s="4">
        <f>VLOOKUP($W$78,Sayfa1!$C$31:$AI$56,11,FALSE)</f>
        <v>23</v>
      </c>
      <c r="R80" s="4">
        <f>VLOOKUP($W$78,Sayfa1!$C$31:$AI$56,12,FALSE)</f>
        <v>24</v>
      </c>
      <c r="S80" s="4">
        <f>VLOOKUP($W$78,Sayfa1!$C$31:$AI$56,13,FALSE)</f>
        <v>25</v>
      </c>
      <c r="T80" s="4">
        <f>VLOOKUP($W$78,Sayfa1!$C$31:$AI$56,14,FALSE)</f>
        <v>26</v>
      </c>
      <c r="U80" s="4">
        <f>VLOOKUP($W$78,Sayfa1!$C$31:$AI$56,15,FALSE)</f>
        <v>27</v>
      </c>
      <c r="V80" s="4">
        <f>VLOOKUP($W$78,Sayfa1!$C$31:$AI$56,16,FALSE)</f>
        <v>28</v>
      </c>
      <c r="W80" s="4">
        <f>VLOOKUP($W$78,Sayfa1!$C$31:$AI$56,17,FALSE)</f>
        <v>29</v>
      </c>
      <c r="X80" s="4">
        <f>VLOOKUP($W$78,Sayfa1!$C$31:$AI$56,18,FALSE)</f>
        <v>30</v>
      </c>
      <c r="Y80" s="4">
        <f>VLOOKUP($W$78,Sayfa1!$C$31:$AI$56,19,FALSE)</f>
        <v>31</v>
      </c>
      <c r="Z80" s="4">
        <f>VLOOKUP($W$78,Sayfa1!$C$31:$AI$56,20,FALSE)</f>
        <v>1</v>
      </c>
      <c r="AA80" s="4">
        <f>VLOOKUP($W$78,Sayfa1!$C$31:$AI$56,21,FALSE)</f>
        <v>2</v>
      </c>
      <c r="AB80" s="4">
        <f>VLOOKUP($W$78,Sayfa1!$C$31:$AI$56,22,FALSE)</f>
        <v>3</v>
      </c>
      <c r="AC80" s="4">
        <f>VLOOKUP($W$78,Sayfa1!$C$31:$AI$56,23,FALSE)</f>
        <v>4</v>
      </c>
      <c r="AD80" s="4">
        <f>VLOOKUP($W$78,Sayfa1!$C$31:$AI$56,24,FALSE)</f>
        <v>5</v>
      </c>
      <c r="AE80" s="4">
        <f>VLOOKUP($W$78,Sayfa1!$C$31:$AI$56,25,FALSE)</f>
        <v>6</v>
      </c>
      <c r="AF80" s="4">
        <f>VLOOKUP($W$78,Sayfa1!$C$31:$AI$56,26,FALSE)</f>
        <v>7</v>
      </c>
      <c r="AG80" s="4">
        <f>VLOOKUP($W$78,Sayfa1!$C$31:$AI$56,27,FALSE)</f>
        <v>8</v>
      </c>
      <c r="AH80" s="4">
        <f>VLOOKUP($W$78,Sayfa1!$C$31:$AI$56,28,FALSE)</f>
        <v>9</v>
      </c>
      <c r="AI80" s="4">
        <f>VLOOKUP($W$78,Sayfa1!$C$31:$AI$56,29,FALSE)</f>
        <v>10</v>
      </c>
      <c r="AJ80" s="4">
        <f>VLOOKUP($W$78,Sayfa1!$C$31:$AI$56,30,FALSE)</f>
        <v>11</v>
      </c>
      <c r="AK80" s="4">
        <f>VLOOKUP($W$78,Sayfa1!$C$31:$AI$56,31,FALSE)</f>
        <v>12</v>
      </c>
      <c r="AL80" s="4">
        <f>VLOOKUP($W$78,Sayfa1!$C$31:$AI$56,32,FALSE)</f>
        <v>13</v>
      </c>
      <c r="AM80" s="4">
        <f>VLOOKUP($W$78,Sayfa1!$C$31:$AI$56,33,FALSE)</f>
        <v>14</v>
      </c>
      <c r="AN80" s="78"/>
      <c r="AO80" s="78"/>
      <c r="AP80" s="78"/>
      <c r="AQ80" s="78"/>
      <c r="AR80" s="78"/>
      <c r="AS80" s="78"/>
      <c r="AT80" s="78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</row>
    <row r="81" spans="1:83" ht="21" customHeight="1">
      <c r="A81" s="110" t="s">
        <v>71</v>
      </c>
      <c r="B81" s="60">
        <f aca="true" t="shared" si="1" ref="B81:B102">IF(D81="","",COUNTIF($D$81:$F$1097,D81))</f>
      </c>
      <c r="C81" s="1">
        <f>IF(AS81&lt;=0,"",1)</f>
      </c>
      <c r="D81" s="93"/>
      <c r="E81" s="94"/>
      <c r="F81" s="95"/>
      <c r="G81" s="91">
        <f>IF(ISERROR(VLOOKUP(D81,$F$4:$G$73,2,FALSE)),0,VLOOKUP(D81,$F$4:$G$73,2,FALSE))</f>
        <v>0</v>
      </c>
      <c r="H81" s="9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4">
        <f>COUNTIF(I81:AM81,$M$77)</f>
        <v>0</v>
      </c>
      <c r="AO81" s="54">
        <f>COUNTIF(I81:AM81,$AH$77)</f>
        <v>0</v>
      </c>
      <c r="AP81" s="52">
        <f>COUNTIF(I81:AM81,$Q$77)</f>
        <v>0</v>
      </c>
      <c r="AQ81" s="52">
        <f>COUNTIF(I81:AM81,$AC$77)</f>
        <v>0</v>
      </c>
      <c r="AR81" s="52">
        <f>COUNTIF(I81:AM81,$V$77)</f>
        <v>0</v>
      </c>
      <c r="AS81" s="55">
        <f aca="true" t="shared" si="2" ref="AS81:AS102">SUM(AN81:AR81)</f>
        <v>0</v>
      </c>
      <c r="AT81" s="49">
        <f>IF(AP81&lt;=2,AS81,IF(AP81&gt;2,(AS81-(AP81-2))))</f>
        <v>0</v>
      </c>
      <c r="AU81" s="61"/>
      <c r="AV81" s="6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</row>
    <row r="82" spans="1:83" ht="15.75">
      <c r="A82" s="110"/>
      <c r="B82" s="60">
        <f t="shared" si="1"/>
      </c>
      <c r="C82" s="1">
        <f aca="true" t="shared" si="3" ref="C82:C102">IF(AS82&lt;=0,"",C81+1)</f>
      </c>
      <c r="D82" s="93"/>
      <c r="E82" s="94"/>
      <c r="F82" s="95"/>
      <c r="G82" s="91">
        <f>IF(ISERROR(VLOOKUP(D82,$F$4:$G$73,2,FALSE)),0,VLOOKUP(D82,$F$4:$G$73,2,FALSE))</f>
        <v>0</v>
      </c>
      <c r="H82" s="9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4">
        <f aca="true" t="shared" si="4" ref="AN82:AN102">COUNTIF(I82:AM82,$M$77)</f>
        <v>0</v>
      </c>
      <c r="AO82" s="54">
        <f aca="true" t="shared" si="5" ref="AO82:AO101">COUNTIF(I82:AM82,$AH$77)</f>
        <v>0</v>
      </c>
      <c r="AP82" s="52">
        <f aca="true" t="shared" si="6" ref="AP82:AP102">COUNTIF(I82:AM82,$Q$77)</f>
        <v>0</v>
      </c>
      <c r="AQ82" s="52">
        <f aca="true" t="shared" si="7" ref="AQ82:AQ102">COUNTIF(I82:AM82,$AC$77)</f>
        <v>0</v>
      </c>
      <c r="AR82" s="52">
        <f aca="true" t="shared" si="8" ref="AR82:AR102">COUNTIF(I82:AM82,$V$77)</f>
        <v>0</v>
      </c>
      <c r="AS82" s="55">
        <f t="shared" si="2"/>
        <v>0</v>
      </c>
      <c r="AT82" s="49">
        <f aca="true" t="shared" si="9" ref="AT82:AT102">IF(AP82&lt;=2,AS82,IF(AP82&gt;2,(AS82-(AP82-2))))</f>
        <v>0</v>
      </c>
      <c r="AU82" s="61"/>
      <c r="AV82" s="6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</row>
    <row r="83" spans="1:83" ht="15.75">
      <c r="A83" s="110"/>
      <c r="B83" s="60">
        <f t="shared" si="1"/>
      </c>
      <c r="C83" s="1">
        <f t="shared" si="3"/>
      </c>
      <c r="D83" s="93"/>
      <c r="E83" s="94"/>
      <c r="F83" s="95"/>
      <c r="G83" s="91">
        <f aca="true" t="shared" si="10" ref="G83:G100">IF(ISERROR(VLOOKUP(D83,$F$4:$G$73,2,FALSE)),0,VLOOKUP(D83,$F$4:$G$73,2,FALSE))</f>
        <v>0</v>
      </c>
      <c r="H83" s="9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4">
        <f t="shared" si="4"/>
        <v>0</v>
      </c>
      <c r="AO83" s="54">
        <f t="shared" si="5"/>
        <v>0</v>
      </c>
      <c r="AP83" s="52">
        <f t="shared" si="6"/>
        <v>0</v>
      </c>
      <c r="AQ83" s="52">
        <f t="shared" si="7"/>
        <v>0</v>
      </c>
      <c r="AR83" s="52">
        <f t="shared" si="8"/>
        <v>0</v>
      </c>
      <c r="AS83" s="55">
        <f t="shared" si="2"/>
        <v>0</v>
      </c>
      <c r="AT83" s="49">
        <f t="shared" si="9"/>
        <v>0</v>
      </c>
      <c r="AU83" s="61"/>
      <c r="AV83" s="6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</row>
    <row r="84" spans="1:83" ht="15.75">
      <c r="A84" s="110"/>
      <c r="B84" s="60">
        <f t="shared" si="1"/>
      </c>
      <c r="C84" s="1">
        <f t="shared" si="3"/>
      </c>
      <c r="D84" s="93"/>
      <c r="E84" s="94"/>
      <c r="F84" s="95"/>
      <c r="G84" s="91">
        <f t="shared" si="10"/>
        <v>0</v>
      </c>
      <c r="H84" s="9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4">
        <f t="shared" si="4"/>
        <v>0</v>
      </c>
      <c r="AO84" s="54">
        <f t="shared" si="5"/>
        <v>0</v>
      </c>
      <c r="AP84" s="52">
        <f t="shared" si="6"/>
        <v>0</v>
      </c>
      <c r="AQ84" s="52">
        <f t="shared" si="7"/>
        <v>0</v>
      </c>
      <c r="AR84" s="52">
        <f t="shared" si="8"/>
        <v>0</v>
      </c>
      <c r="AS84" s="55">
        <f t="shared" si="2"/>
        <v>0</v>
      </c>
      <c r="AT84" s="49">
        <f t="shared" si="9"/>
        <v>0</v>
      </c>
      <c r="AU84" s="61"/>
      <c r="AV84" s="6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</row>
    <row r="85" spans="1:83" ht="15.75">
      <c r="A85" s="110"/>
      <c r="B85" s="60">
        <f t="shared" si="1"/>
      </c>
      <c r="C85" s="1">
        <f t="shared" si="3"/>
      </c>
      <c r="D85" s="93"/>
      <c r="E85" s="94"/>
      <c r="F85" s="95"/>
      <c r="G85" s="91">
        <f t="shared" si="10"/>
        <v>0</v>
      </c>
      <c r="H85" s="9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4">
        <f t="shared" si="4"/>
        <v>0</v>
      </c>
      <c r="AO85" s="54">
        <f t="shared" si="5"/>
        <v>0</v>
      </c>
      <c r="AP85" s="52">
        <f t="shared" si="6"/>
        <v>0</v>
      </c>
      <c r="AQ85" s="52">
        <f t="shared" si="7"/>
        <v>0</v>
      </c>
      <c r="AR85" s="52">
        <f t="shared" si="8"/>
        <v>0</v>
      </c>
      <c r="AS85" s="55">
        <f t="shared" si="2"/>
        <v>0</v>
      </c>
      <c r="AT85" s="49">
        <f t="shared" si="9"/>
        <v>0</v>
      </c>
      <c r="AU85" s="61"/>
      <c r="AV85" s="6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</row>
    <row r="86" spans="1:83" ht="15.75">
      <c r="A86" s="110"/>
      <c r="B86" s="60">
        <f t="shared" si="1"/>
      </c>
      <c r="C86" s="1">
        <f t="shared" si="3"/>
      </c>
      <c r="D86" s="93"/>
      <c r="E86" s="94"/>
      <c r="F86" s="95"/>
      <c r="G86" s="91">
        <f t="shared" si="10"/>
        <v>0</v>
      </c>
      <c r="H86" s="9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4">
        <f t="shared" si="4"/>
        <v>0</v>
      </c>
      <c r="AO86" s="54">
        <f t="shared" si="5"/>
        <v>0</v>
      </c>
      <c r="AP86" s="52">
        <f t="shared" si="6"/>
        <v>0</v>
      </c>
      <c r="AQ86" s="52">
        <f t="shared" si="7"/>
        <v>0</v>
      </c>
      <c r="AR86" s="52">
        <f t="shared" si="8"/>
        <v>0</v>
      </c>
      <c r="AS86" s="55">
        <f t="shared" si="2"/>
        <v>0</v>
      </c>
      <c r="AT86" s="49">
        <f t="shared" si="9"/>
        <v>0</v>
      </c>
      <c r="AU86" s="61"/>
      <c r="AV86" s="6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</row>
    <row r="87" spans="1:83" ht="15.75">
      <c r="A87" s="110"/>
      <c r="B87" s="60">
        <f t="shared" si="1"/>
      </c>
      <c r="C87" s="1">
        <f t="shared" si="3"/>
      </c>
      <c r="D87" s="93"/>
      <c r="E87" s="94"/>
      <c r="F87" s="95"/>
      <c r="G87" s="91">
        <f t="shared" si="10"/>
        <v>0</v>
      </c>
      <c r="H87" s="9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4">
        <f t="shared" si="4"/>
        <v>0</v>
      </c>
      <c r="AO87" s="54">
        <f t="shared" si="5"/>
        <v>0</v>
      </c>
      <c r="AP87" s="52">
        <f t="shared" si="6"/>
        <v>0</v>
      </c>
      <c r="AQ87" s="52">
        <f t="shared" si="7"/>
        <v>0</v>
      </c>
      <c r="AR87" s="52">
        <f t="shared" si="8"/>
        <v>0</v>
      </c>
      <c r="AS87" s="55">
        <f t="shared" si="2"/>
        <v>0</v>
      </c>
      <c r="AT87" s="49">
        <f t="shared" si="9"/>
        <v>0</v>
      </c>
      <c r="AU87" s="61"/>
      <c r="AV87" s="6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</row>
    <row r="88" spans="1:83" ht="15.75">
      <c r="A88" s="110"/>
      <c r="B88" s="60">
        <f t="shared" si="1"/>
      </c>
      <c r="C88" s="1">
        <f t="shared" si="3"/>
      </c>
      <c r="D88" s="93"/>
      <c r="E88" s="94"/>
      <c r="F88" s="95"/>
      <c r="G88" s="91">
        <f t="shared" si="10"/>
        <v>0</v>
      </c>
      <c r="H88" s="9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54">
        <f t="shared" si="4"/>
        <v>0</v>
      </c>
      <c r="AO88" s="54">
        <f t="shared" si="5"/>
        <v>0</v>
      </c>
      <c r="AP88" s="52">
        <f t="shared" si="6"/>
        <v>0</v>
      </c>
      <c r="AQ88" s="52">
        <f t="shared" si="7"/>
        <v>0</v>
      </c>
      <c r="AR88" s="52">
        <f t="shared" si="8"/>
        <v>0</v>
      </c>
      <c r="AS88" s="55">
        <f t="shared" si="2"/>
        <v>0</v>
      </c>
      <c r="AT88" s="49">
        <f t="shared" si="9"/>
        <v>0</v>
      </c>
      <c r="AU88" s="61"/>
      <c r="AV88" s="6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</row>
    <row r="89" spans="1:83" ht="15.75">
      <c r="A89" s="110"/>
      <c r="B89" s="60">
        <f t="shared" si="1"/>
      </c>
      <c r="C89" s="1">
        <f t="shared" si="3"/>
      </c>
      <c r="D89" s="93"/>
      <c r="E89" s="94"/>
      <c r="F89" s="95"/>
      <c r="G89" s="91">
        <f t="shared" si="10"/>
        <v>0</v>
      </c>
      <c r="H89" s="92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4">
        <f t="shared" si="4"/>
        <v>0</v>
      </c>
      <c r="AO89" s="54">
        <f t="shared" si="5"/>
        <v>0</v>
      </c>
      <c r="AP89" s="52">
        <f t="shared" si="6"/>
        <v>0</v>
      </c>
      <c r="AQ89" s="52">
        <f t="shared" si="7"/>
        <v>0</v>
      </c>
      <c r="AR89" s="52">
        <f t="shared" si="8"/>
        <v>0</v>
      </c>
      <c r="AS89" s="55">
        <f t="shared" si="2"/>
        <v>0</v>
      </c>
      <c r="AT89" s="49">
        <f t="shared" si="9"/>
        <v>0</v>
      </c>
      <c r="AU89" s="61"/>
      <c r="AV89" s="6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</row>
    <row r="90" spans="1:83" ht="15.75" customHeight="1">
      <c r="A90" s="110"/>
      <c r="B90" s="60">
        <f t="shared" si="1"/>
      </c>
      <c r="C90" s="1">
        <f t="shared" si="3"/>
      </c>
      <c r="D90" s="93"/>
      <c r="E90" s="94"/>
      <c r="F90" s="95"/>
      <c r="G90" s="91">
        <f t="shared" si="10"/>
        <v>0</v>
      </c>
      <c r="H90" s="9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4">
        <f t="shared" si="4"/>
        <v>0</v>
      </c>
      <c r="AO90" s="54">
        <f t="shared" si="5"/>
        <v>0</v>
      </c>
      <c r="AP90" s="52">
        <f t="shared" si="6"/>
        <v>0</v>
      </c>
      <c r="AQ90" s="52">
        <f t="shared" si="7"/>
        <v>0</v>
      </c>
      <c r="AR90" s="52">
        <f t="shared" si="8"/>
        <v>0</v>
      </c>
      <c r="AS90" s="55">
        <f t="shared" si="2"/>
        <v>0</v>
      </c>
      <c r="AT90" s="49">
        <f t="shared" si="9"/>
        <v>0</v>
      </c>
      <c r="AU90" s="61"/>
      <c r="AV90" s="6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</row>
    <row r="91" spans="1:83" ht="15" customHeight="1">
      <c r="A91" s="110"/>
      <c r="B91" s="60">
        <f t="shared" si="1"/>
      </c>
      <c r="C91" s="1">
        <f t="shared" si="3"/>
      </c>
      <c r="D91" s="93"/>
      <c r="E91" s="94"/>
      <c r="F91" s="95"/>
      <c r="G91" s="91">
        <f t="shared" si="10"/>
        <v>0</v>
      </c>
      <c r="H91" s="9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4">
        <f t="shared" si="4"/>
        <v>0</v>
      </c>
      <c r="AO91" s="54">
        <f t="shared" si="5"/>
        <v>0</v>
      </c>
      <c r="AP91" s="52">
        <f t="shared" si="6"/>
        <v>0</v>
      </c>
      <c r="AQ91" s="52">
        <f t="shared" si="7"/>
        <v>0</v>
      </c>
      <c r="AR91" s="52">
        <f t="shared" si="8"/>
        <v>0</v>
      </c>
      <c r="AS91" s="55">
        <f t="shared" si="2"/>
        <v>0</v>
      </c>
      <c r="AT91" s="49">
        <f t="shared" si="9"/>
        <v>0</v>
      </c>
      <c r="AU91" s="61"/>
      <c r="AV91" s="6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</row>
    <row r="92" spans="1:83" ht="15.75" customHeight="1">
      <c r="A92" s="110"/>
      <c r="B92" s="60">
        <f t="shared" si="1"/>
      </c>
      <c r="C92" s="1">
        <f t="shared" si="3"/>
      </c>
      <c r="D92" s="93"/>
      <c r="E92" s="94"/>
      <c r="F92" s="95"/>
      <c r="G92" s="91">
        <f t="shared" si="10"/>
        <v>0</v>
      </c>
      <c r="H92" s="9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54">
        <f t="shared" si="4"/>
        <v>0</v>
      </c>
      <c r="AO92" s="54">
        <f t="shared" si="5"/>
        <v>0</v>
      </c>
      <c r="AP92" s="52">
        <f t="shared" si="6"/>
        <v>0</v>
      </c>
      <c r="AQ92" s="52">
        <f t="shared" si="7"/>
        <v>0</v>
      </c>
      <c r="AR92" s="52">
        <f t="shared" si="8"/>
        <v>0</v>
      </c>
      <c r="AS92" s="55">
        <f t="shared" si="2"/>
        <v>0</v>
      </c>
      <c r="AT92" s="49">
        <f t="shared" si="9"/>
        <v>0</v>
      </c>
      <c r="AU92" s="61"/>
      <c r="AV92" s="6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</row>
    <row r="93" spans="1:83" ht="15" customHeight="1">
      <c r="A93" s="110"/>
      <c r="B93" s="60">
        <f t="shared" si="1"/>
      </c>
      <c r="C93" s="1">
        <f t="shared" si="3"/>
      </c>
      <c r="D93" s="93"/>
      <c r="E93" s="94"/>
      <c r="F93" s="95"/>
      <c r="G93" s="91">
        <f t="shared" si="10"/>
        <v>0</v>
      </c>
      <c r="H93" s="9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54">
        <f t="shared" si="4"/>
        <v>0</v>
      </c>
      <c r="AO93" s="54">
        <f t="shared" si="5"/>
        <v>0</v>
      </c>
      <c r="AP93" s="52">
        <f t="shared" si="6"/>
        <v>0</v>
      </c>
      <c r="AQ93" s="52">
        <f t="shared" si="7"/>
        <v>0</v>
      </c>
      <c r="AR93" s="52">
        <f t="shared" si="8"/>
        <v>0</v>
      </c>
      <c r="AS93" s="55">
        <f t="shared" si="2"/>
        <v>0</v>
      </c>
      <c r="AT93" s="49">
        <f t="shared" si="9"/>
        <v>0</v>
      </c>
      <c r="AU93" s="61"/>
      <c r="AV93" s="6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</row>
    <row r="94" spans="1:83" ht="15.75" customHeight="1">
      <c r="A94" s="110"/>
      <c r="B94" s="60">
        <f t="shared" si="1"/>
      </c>
      <c r="C94" s="1">
        <f t="shared" si="3"/>
      </c>
      <c r="D94" s="93"/>
      <c r="E94" s="94"/>
      <c r="F94" s="95"/>
      <c r="G94" s="91">
        <f t="shared" si="10"/>
        <v>0</v>
      </c>
      <c r="H94" s="9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54">
        <f t="shared" si="4"/>
        <v>0</v>
      </c>
      <c r="AO94" s="54">
        <f t="shared" si="5"/>
        <v>0</v>
      </c>
      <c r="AP94" s="52">
        <f t="shared" si="6"/>
        <v>0</v>
      </c>
      <c r="AQ94" s="52">
        <f t="shared" si="7"/>
        <v>0</v>
      </c>
      <c r="AR94" s="52">
        <f t="shared" si="8"/>
        <v>0</v>
      </c>
      <c r="AS94" s="55">
        <f t="shared" si="2"/>
        <v>0</v>
      </c>
      <c r="AT94" s="49">
        <f t="shared" si="9"/>
        <v>0</v>
      </c>
      <c r="AU94" s="61"/>
      <c r="AV94" s="6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</row>
    <row r="95" spans="1:83" ht="15" customHeight="1">
      <c r="A95" s="110"/>
      <c r="B95" s="60">
        <f t="shared" si="1"/>
      </c>
      <c r="C95" s="1">
        <f t="shared" si="3"/>
      </c>
      <c r="D95" s="93"/>
      <c r="E95" s="94"/>
      <c r="F95" s="95"/>
      <c r="G95" s="91">
        <f t="shared" si="10"/>
        <v>0</v>
      </c>
      <c r="H95" s="9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54">
        <f t="shared" si="4"/>
        <v>0</v>
      </c>
      <c r="AO95" s="54">
        <f t="shared" si="5"/>
        <v>0</v>
      </c>
      <c r="AP95" s="52">
        <f t="shared" si="6"/>
        <v>0</v>
      </c>
      <c r="AQ95" s="52">
        <f t="shared" si="7"/>
        <v>0</v>
      </c>
      <c r="AR95" s="52">
        <f t="shared" si="8"/>
        <v>0</v>
      </c>
      <c r="AS95" s="55">
        <f t="shared" si="2"/>
        <v>0</v>
      </c>
      <c r="AT95" s="49">
        <f t="shared" si="9"/>
        <v>0</v>
      </c>
      <c r="AU95" s="61"/>
      <c r="AV95" s="6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</row>
    <row r="96" spans="1:83" ht="15.75" customHeight="1">
      <c r="A96" s="110"/>
      <c r="B96" s="60">
        <f t="shared" si="1"/>
      </c>
      <c r="C96" s="1">
        <f t="shared" si="3"/>
      </c>
      <c r="D96" s="93"/>
      <c r="E96" s="94"/>
      <c r="F96" s="95"/>
      <c r="G96" s="91">
        <f t="shared" si="10"/>
        <v>0</v>
      </c>
      <c r="H96" s="9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54">
        <f t="shared" si="4"/>
        <v>0</v>
      </c>
      <c r="AO96" s="54">
        <f t="shared" si="5"/>
        <v>0</v>
      </c>
      <c r="AP96" s="52">
        <f t="shared" si="6"/>
        <v>0</v>
      </c>
      <c r="AQ96" s="52">
        <f t="shared" si="7"/>
        <v>0</v>
      </c>
      <c r="AR96" s="52">
        <f t="shared" si="8"/>
        <v>0</v>
      </c>
      <c r="AS96" s="55">
        <f t="shared" si="2"/>
        <v>0</v>
      </c>
      <c r="AT96" s="49">
        <f t="shared" si="9"/>
        <v>0</v>
      </c>
      <c r="AU96" s="61"/>
      <c r="AV96" s="6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</row>
    <row r="97" spans="1:83" ht="15" customHeight="1">
      <c r="A97" s="110"/>
      <c r="B97" s="60">
        <f t="shared" si="1"/>
      </c>
      <c r="C97" s="1">
        <f t="shared" si="3"/>
      </c>
      <c r="D97" s="93"/>
      <c r="E97" s="94"/>
      <c r="F97" s="95"/>
      <c r="G97" s="91">
        <f t="shared" si="10"/>
        <v>0</v>
      </c>
      <c r="H97" s="92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54">
        <f t="shared" si="4"/>
        <v>0</v>
      </c>
      <c r="AO97" s="54">
        <f t="shared" si="5"/>
        <v>0</v>
      </c>
      <c r="AP97" s="52">
        <f t="shared" si="6"/>
        <v>0</v>
      </c>
      <c r="AQ97" s="52">
        <f t="shared" si="7"/>
        <v>0</v>
      </c>
      <c r="AR97" s="52">
        <f t="shared" si="8"/>
        <v>0</v>
      </c>
      <c r="AS97" s="55">
        <f t="shared" si="2"/>
        <v>0</v>
      </c>
      <c r="AT97" s="49">
        <f t="shared" si="9"/>
        <v>0</v>
      </c>
      <c r="AU97" s="61"/>
      <c r="AV97" s="6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</row>
    <row r="98" spans="1:83" ht="15.75" customHeight="1">
      <c r="A98" s="110"/>
      <c r="B98" s="60">
        <f t="shared" si="1"/>
      </c>
      <c r="C98" s="1">
        <f t="shared" si="3"/>
      </c>
      <c r="D98" s="93"/>
      <c r="E98" s="94"/>
      <c r="F98" s="95"/>
      <c r="G98" s="91">
        <f t="shared" si="10"/>
        <v>0</v>
      </c>
      <c r="H98" s="9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54">
        <f t="shared" si="4"/>
        <v>0</v>
      </c>
      <c r="AO98" s="54">
        <f t="shared" si="5"/>
        <v>0</v>
      </c>
      <c r="AP98" s="52">
        <f t="shared" si="6"/>
        <v>0</v>
      </c>
      <c r="AQ98" s="52">
        <f t="shared" si="7"/>
        <v>0</v>
      </c>
      <c r="AR98" s="52">
        <f t="shared" si="8"/>
        <v>0</v>
      </c>
      <c r="AS98" s="55">
        <f t="shared" si="2"/>
        <v>0</v>
      </c>
      <c r="AT98" s="49">
        <f t="shared" si="9"/>
        <v>0</v>
      </c>
      <c r="AU98" s="61"/>
      <c r="AV98" s="6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</row>
    <row r="99" spans="1:83" ht="15" customHeight="1">
      <c r="A99" s="110"/>
      <c r="B99" s="60">
        <f t="shared" si="1"/>
      </c>
      <c r="C99" s="1">
        <f t="shared" si="3"/>
      </c>
      <c r="D99" s="93"/>
      <c r="E99" s="94"/>
      <c r="F99" s="95"/>
      <c r="G99" s="91">
        <f t="shared" si="10"/>
        <v>0</v>
      </c>
      <c r="H99" s="9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54">
        <f t="shared" si="4"/>
        <v>0</v>
      </c>
      <c r="AO99" s="54">
        <f t="shared" si="5"/>
        <v>0</v>
      </c>
      <c r="AP99" s="52">
        <f t="shared" si="6"/>
        <v>0</v>
      </c>
      <c r="AQ99" s="52">
        <f t="shared" si="7"/>
        <v>0</v>
      </c>
      <c r="AR99" s="52">
        <f t="shared" si="8"/>
        <v>0</v>
      </c>
      <c r="AS99" s="55">
        <f t="shared" si="2"/>
        <v>0</v>
      </c>
      <c r="AT99" s="49">
        <f t="shared" si="9"/>
        <v>0</v>
      </c>
      <c r="AU99" s="61"/>
      <c r="AV99" s="6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</row>
    <row r="100" spans="1:83" ht="15.75" customHeight="1">
      <c r="A100" s="110"/>
      <c r="B100" s="60">
        <f t="shared" si="1"/>
      </c>
      <c r="C100" s="1">
        <f t="shared" si="3"/>
      </c>
      <c r="D100" s="93"/>
      <c r="E100" s="94"/>
      <c r="F100" s="95"/>
      <c r="G100" s="91">
        <f t="shared" si="10"/>
        <v>0</v>
      </c>
      <c r="H100" s="9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4">
        <f t="shared" si="4"/>
        <v>0</v>
      </c>
      <c r="AO100" s="54">
        <f t="shared" si="5"/>
        <v>0</v>
      </c>
      <c r="AP100" s="52">
        <f t="shared" si="6"/>
        <v>0</v>
      </c>
      <c r="AQ100" s="52">
        <f t="shared" si="7"/>
        <v>0</v>
      </c>
      <c r="AR100" s="52">
        <f t="shared" si="8"/>
        <v>0</v>
      </c>
      <c r="AS100" s="55">
        <f t="shared" si="2"/>
        <v>0</v>
      </c>
      <c r="AT100" s="49">
        <f t="shared" si="9"/>
        <v>0</v>
      </c>
      <c r="AU100" s="61"/>
      <c r="AV100" s="6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</row>
    <row r="101" spans="1:83" ht="15.75" customHeight="1">
      <c r="A101" s="110"/>
      <c r="B101" s="60">
        <f t="shared" si="1"/>
      </c>
      <c r="C101" s="1">
        <f t="shared" si="3"/>
      </c>
      <c r="D101" s="93"/>
      <c r="E101" s="94"/>
      <c r="F101" s="95"/>
      <c r="G101" s="91">
        <f>IF(ISERROR(VLOOKUP(D101,$F$4:$G$73,2,FALSE)),0,VLOOKUP(D101,$F$4:$G$73,2,FALSE))</f>
        <v>0</v>
      </c>
      <c r="H101" s="92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54">
        <f t="shared" si="4"/>
        <v>0</v>
      </c>
      <c r="AO101" s="54">
        <f t="shared" si="5"/>
        <v>0</v>
      </c>
      <c r="AP101" s="52">
        <f t="shared" si="6"/>
        <v>0</v>
      </c>
      <c r="AQ101" s="52">
        <f t="shared" si="7"/>
        <v>0</v>
      </c>
      <c r="AR101" s="52">
        <f t="shared" si="8"/>
        <v>0</v>
      </c>
      <c r="AS101" s="55">
        <f t="shared" si="2"/>
        <v>0</v>
      </c>
      <c r="AT101" s="49">
        <f t="shared" si="9"/>
        <v>0</v>
      </c>
      <c r="AU101" s="61"/>
      <c r="AV101" s="6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</row>
    <row r="102" spans="1:83" ht="15.75" customHeight="1">
      <c r="A102" s="110"/>
      <c r="B102" s="60">
        <f t="shared" si="1"/>
      </c>
      <c r="C102" s="1">
        <f t="shared" si="3"/>
      </c>
      <c r="D102" s="93"/>
      <c r="E102" s="94"/>
      <c r="F102" s="95"/>
      <c r="G102" s="91">
        <f>IF(ISERROR(VLOOKUP(D102,$F$4:$G$73,2,FALSE)),0,VLOOKUP(D102,$F$4:$G$73,2,FALSE))</f>
        <v>0</v>
      </c>
      <c r="H102" s="92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54">
        <f t="shared" si="4"/>
        <v>0</v>
      </c>
      <c r="AO102" s="54"/>
      <c r="AP102" s="52">
        <f t="shared" si="6"/>
        <v>0</v>
      </c>
      <c r="AQ102" s="52">
        <f t="shared" si="7"/>
        <v>0</v>
      </c>
      <c r="AR102" s="52">
        <f t="shared" si="8"/>
        <v>0</v>
      </c>
      <c r="AS102" s="55">
        <f t="shared" si="2"/>
        <v>0</v>
      </c>
      <c r="AT102" s="49">
        <f t="shared" si="9"/>
        <v>0</v>
      </c>
      <c r="AU102" s="61"/>
      <c r="AV102" s="6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</row>
    <row r="103" spans="1:83" ht="19.5" customHeight="1">
      <c r="A103" s="110"/>
      <c r="B103" s="59"/>
      <c r="C103" s="89" t="s">
        <v>54</v>
      </c>
      <c r="D103" s="90"/>
      <c r="E103" s="90"/>
      <c r="F103" s="90"/>
      <c r="G103" s="90"/>
      <c r="H103" s="90"/>
      <c r="I103" s="54">
        <f aca="true" t="shared" si="11" ref="I103:AM103">COUNTIF(I81:I102,$M$77)</f>
        <v>0</v>
      </c>
      <c r="J103" s="54">
        <f t="shared" si="11"/>
        <v>0</v>
      </c>
      <c r="K103" s="54">
        <f t="shared" si="11"/>
        <v>0</v>
      </c>
      <c r="L103" s="54">
        <f t="shared" si="11"/>
        <v>0</v>
      </c>
      <c r="M103" s="54">
        <f t="shared" si="11"/>
        <v>0</v>
      </c>
      <c r="N103" s="54">
        <f t="shared" si="11"/>
        <v>0</v>
      </c>
      <c r="O103" s="54">
        <f t="shared" si="11"/>
        <v>0</v>
      </c>
      <c r="P103" s="54">
        <f t="shared" si="11"/>
        <v>0</v>
      </c>
      <c r="Q103" s="54">
        <f t="shared" si="11"/>
        <v>0</v>
      </c>
      <c r="R103" s="54">
        <f t="shared" si="11"/>
        <v>0</v>
      </c>
      <c r="S103" s="54">
        <f t="shared" si="11"/>
        <v>0</v>
      </c>
      <c r="T103" s="54">
        <f t="shared" si="11"/>
        <v>0</v>
      </c>
      <c r="U103" s="54">
        <f t="shared" si="11"/>
        <v>0</v>
      </c>
      <c r="V103" s="54">
        <f t="shared" si="11"/>
        <v>0</v>
      </c>
      <c r="W103" s="54">
        <f t="shared" si="11"/>
        <v>0</v>
      </c>
      <c r="X103" s="54">
        <f t="shared" si="11"/>
        <v>0</v>
      </c>
      <c r="Y103" s="54">
        <f t="shared" si="11"/>
        <v>0</v>
      </c>
      <c r="Z103" s="54">
        <f t="shared" si="11"/>
        <v>0</v>
      </c>
      <c r="AA103" s="54">
        <f t="shared" si="11"/>
        <v>0</v>
      </c>
      <c r="AB103" s="54">
        <f t="shared" si="11"/>
        <v>0</v>
      </c>
      <c r="AC103" s="54">
        <f t="shared" si="11"/>
        <v>0</v>
      </c>
      <c r="AD103" s="54">
        <f t="shared" si="11"/>
        <v>0</v>
      </c>
      <c r="AE103" s="54">
        <f t="shared" si="11"/>
        <v>0</v>
      </c>
      <c r="AF103" s="54">
        <f t="shared" si="11"/>
        <v>0</v>
      </c>
      <c r="AG103" s="54">
        <f t="shared" si="11"/>
        <v>0</v>
      </c>
      <c r="AH103" s="54">
        <f t="shared" si="11"/>
        <v>0</v>
      </c>
      <c r="AI103" s="54">
        <f t="shared" si="11"/>
        <v>0</v>
      </c>
      <c r="AJ103" s="54">
        <f t="shared" si="11"/>
        <v>0</v>
      </c>
      <c r="AK103" s="54">
        <f t="shared" si="11"/>
        <v>0</v>
      </c>
      <c r="AL103" s="54">
        <f t="shared" si="11"/>
        <v>0</v>
      </c>
      <c r="AM103" s="54">
        <f t="shared" si="11"/>
        <v>0</v>
      </c>
      <c r="AN103" s="79"/>
      <c r="AO103" s="80"/>
      <c r="AP103" s="80"/>
      <c r="AQ103" s="80"/>
      <c r="AR103" s="80"/>
      <c r="AS103" s="80"/>
      <c r="AT103" s="80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</row>
    <row r="104" spans="1:83" ht="19.5" customHeight="1">
      <c r="A104" s="110"/>
      <c r="B104" s="59"/>
      <c r="C104" s="89" t="s">
        <v>78</v>
      </c>
      <c r="D104" s="90"/>
      <c r="E104" s="90"/>
      <c r="F104" s="90"/>
      <c r="G104" s="90"/>
      <c r="H104" s="90"/>
      <c r="I104" s="54">
        <f>COUNTIF(I81:I102,$AH$77)</f>
        <v>0</v>
      </c>
      <c r="J104" s="54">
        <f aca="true" t="shared" si="12" ref="J104:AM104">COUNTIF(J81:J102,$AH$77)</f>
        <v>0</v>
      </c>
      <c r="K104" s="54">
        <f t="shared" si="12"/>
        <v>0</v>
      </c>
      <c r="L104" s="54">
        <f t="shared" si="12"/>
        <v>0</v>
      </c>
      <c r="M104" s="54">
        <f t="shared" si="12"/>
        <v>0</v>
      </c>
      <c r="N104" s="54">
        <f t="shared" si="12"/>
        <v>0</v>
      </c>
      <c r="O104" s="54">
        <f t="shared" si="12"/>
        <v>0</v>
      </c>
      <c r="P104" s="54">
        <f t="shared" si="12"/>
        <v>0</v>
      </c>
      <c r="Q104" s="54">
        <f t="shared" si="12"/>
        <v>0</v>
      </c>
      <c r="R104" s="54">
        <f t="shared" si="12"/>
        <v>0</v>
      </c>
      <c r="S104" s="54">
        <f t="shared" si="12"/>
        <v>0</v>
      </c>
      <c r="T104" s="54">
        <f t="shared" si="12"/>
        <v>0</v>
      </c>
      <c r="U104" s="54">
        <f t="shared" si="12"/>
        <v>0</v>
      </c>
      <c r="V104" s="54">
        <f t="shared" si="12"/>
        <v>0</v>
      </c>
      <c r="W104" s="54">
        <f t="shared" si="12"/>
        <v>0</v>
      </c>
      <c r="X104" s="54">
        <f t="shared" si="12"/>
        <v>0</v>
      </c>
      <c r="Y104" s="54">
        <f t="shared" si="12"/>
        <v>0</v>
      </c>
      <c r="Z104" s="54">
        <f t="shared" si="12"/>
        <v>0</v>
      </c>
      <c r="AA104" s="54">
        <f t="shared" si="12"/>
        <v>0</v>
      </c>
      <c r="AB104" s="54">
        <f t="shared" si="12"/>
        <v>0</v>
      </c>
      <c r="AC104" s="54">
        <f t="shared" si="12"/>
        <v>0</v>
      </c>
      <c r="AD104" s="54">
        <f t="shared" si="12"/>
        <v>0</v>
      </c>
      <c r="AE104" s="54">
        <f t="shared" si="12"/>
        <v>0</v>
      </c>
      <c r="AF104" s="54">
        <f t="shared" si="12"/>
        <v>0</v>
      </c>
      <c r="AG104" s="54">
        <f t="shared" si="12"/>
        <v>0</v>
      </c>
      <c r="AH104" s="54">
        <f t="shared" si="12"/>
        <v>0</v>
      </c>
      <c r="AI104" s="54">
        <f t="shared" si="12"/>
        <v>0</v>
      </c>
      <c r="AJ104" s="54">
        <f t="shared" si="12"/>
        <v>0</v>
      </c>
      <c r="AK104" s="54">
        <f t="shared" si="12"/>
        <v>0</v>
      </c>
      <c r="AL104" s="54">
        <f t="shared" si="12"/>
        <v>0</v>
      </c>
      <c r="AM104" s="54">
        <f t="shared" si="12"/>
        <v>0</v>
      </c>
      <c r="AN104" s="79"/>
      <c r="AO104" s="80"/>
      <c r="AP104" s="80"/>
      <c r="AQ104" s="80"/>
      <c r="AR104" s="80"/>
      <c r="AS104" s="80"/>
      <c r="AT104" s="80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</row>
    <row r="105" spans="1:83" ht="19.5" customHeight="1">
      <c r="A105" s="110"/>
      <c r="B105" s="59"/>
      <c r="C105" s="97" t="s">
        <v>55</v>
      </c>
      <c r="D105" s="98"/>
      <c r="E105" s="98"/>
      <c r="F105" s="98"/>
      <c r="G105" s="98"/>
      <c r="H105" s="98"/>
      <c r="I105" s="52">
        <f aca="true" t="shared" si="13" ref="I105:AM105">COUNTIF(I81:I102,$Q$77)</f>
        <v>0</v>
      </c>
      <c r="J105" s="52">
        <f t="shared" si="13"/>
        <v>0</v>
      </c>
      <c r="K105" s="52">
        <f t="shared" si="13"/>
        <v>0</v>
      </c>
      <c r="L105" s="52">
        <f t="shared" si="13"/>
        <v>0</v>
      </c>
      <c r="M105" s="52">
        <f t="shared" si="13"/>
        <v>0</v>
      </c>
      <c r="N105" s="52">
        <f t="shared" si="13"/>
        <v>0</v>
      </c>
      <c r="O105" s="52">
        <f t="shared" si="13"/>
        <v>0</v>
      </c>
      <c r="P105" s="52">
        <f t="shared" si="13"/>
        <v>0</v>
      </c>
      <c r="Q105" s="52">
        <f t="shared" si="13"/>
        <v>0</v>
      </c>
      <c r="R105" s="52">
        <f t="shared" si="13"/>
        <v>0</v>
      </c>
      <c r="S105" s="52">
        <f t="shared" si="13"/>
        <v>0</v>
      </c>
      <c r="T105" s="52">
        <f t="shared" si="13"/>
        <v>0</v>
      </c>
      <c r="U105" s="52">
        <f t="shared" si="13"/>
        <v>0</v>
      </c>
      <c r="V105" s="52">
        <f t="shared" si="13"/>
        <v>0</v>
      </c>
      <c r="W105" s="52">
        <f t="shared" si="13"/>
        <v>0</v>
      </c>
      <c r="X105" s="52">
        <f t="shared" si="13"/>
        <v>0</v>
      </c>
      <c r="Y105" s="52">
        <f t="shared" si="13"/>
        <v>0</v>
      </c>
      <c r="Z105" s="52">
        <f t="shared" si="13"/>
        <v>0</v>
      </c>
      <c r="AA105" s="52">
        <f t="shared" si="13"/>
        <v>0</v>
      </c>
      <c r="AB105" s="52">
        <f t="shared" si="13"/>
        <v>0</v>
      </c>
      <c r="AC105" s="52">
        <f t="shared" si="13"/>
        <v>0</v>
      </c>
      <c r="AD105" s="52">
        <f t="shared" si="13"/>
        <v>0</v>
      </c>
      <c r="AE105" s="52">
        <f t="shared" si="13"/>
        <v>0</v>
      </c>
      <c r="AF105" s="52">
        <f t="shared" si="13"/>
        <v>0</v>
      </c>
      <c r="AG105" s="52">
        <f t="shared" si="13"/>
        <v>0</v>
      </c>
      <c r="AH105" s="52">
        <f t="shared" si="13"/>
        <v>0</v>
      </c>
      <c r="AI105" s="52">
        <f t="shared" si="13"/>
        <v>0</v>
      </c>
      <c r="AJ105" s="52">
        <f t="shared" si="13"/>
        <v>0</v>
      </c>
      <c r="AK105" s="52">
        <f t="shared" si="13"/>
        <v>0</v>
      </c>
      <c r="AL105" s="52">
        <f t="shared" si="13"/>
        <v>0</v>
      </c>
      <c r="AM105" s="52">
        <f t="shared" si="13"/>
        <v>0</v>
      </c>
      <c r="AN105" s="79"/>
      <c r="AO105" s="80"/>
      <c r="AP105" s="80"/>
      <c r="AQ105" s="80"/>
      <c r="AR105" s="80"/>
      <c r="AS105" s="80"/>
      <c r="AT105" s="80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</row>
    <row r="106" spans="1:83" ht="19.5" customHeight="1">
      <c r="A106" s="110"/>
      <c r="B106" s="59"/>
      <c r="C106" s="97" t="s">
        <v>74</v>
      </c>
      <c r="D106" s="98"/>
      <c r="E106" s="98"/>
      <c r="F106" s="98"/>
      <c r="G106" s="98"/>
      <c r="H106" s="98"/>
      <c r="I106" s="52">
        <f aca="true" t="shared" si="14" ref="I106:AM106">COUNTIF(I81:I102,$AC$77)</f>
        <v>0</v>
      </c>
      <c r="J106" s="52">
        <f t="shared" si="14"/>
        <v>0</v>
      </c>
      <c r="K106" s="52">
        <f t="shared" si="14"/>
        <v>0</v>
      </c>
      <c r="L106" s="52">
        <f t="shared" si="14"/>
        <v>0</v>
      </c>
      <c r="M106" s="52">
        <f t="shared" si="14"/>
        <v>0</v>
      </c>
      <c r="N106" s="52">
        <f t="shared" si="14"/>
        <v>0</v>
      </c>
      <c r="O106" s="52">
        <f t="shared" si="14"/>
        <v>0</v>
      </c>
      <c r="P106" s="52">
        <f t="shared" si="14"/>
        <v>0</v>
      </c>
      <c r="Q106" s="52">
        <f t="shared" si="14"/>
        <v>0</v>
      </c>
      <c r="R106" s="52">
        <f t="shared" si="14"/>
        <v>0</v>
      </c>
      <c r="S106" s="52">
        <f t="shared" si="14"/>
        <v>0</v>
      </c>
      <c r="T106" s="52">
        <f t="shared" si="14"/>
        <v>0</v>
      </c>
      <c r="U106" s="52">
        <f t="shared" si="14"/>
        <v>0</v>
      </c>
      <c r="V106" s="52">
        <f t="shared" si="14"/>
        <v>0</v>
      </c>
      <c r="W106" s="52">
        <f t="shared" si="14"/>
        <v>0</v>
      </c>
      <c r="X106" s="52">
        <f t="shared" si="14"/>
        <v>0</v>
      </c>
      <c r="Y106" s="52">
        <f t="shared" si="14"/>
        <v>0</v>
      </c>
      <c r="Z106" s="52">
        <f t="shared" si="14"/>
        <v>0</v>
      </c>
      <c r="AA106" s="52">
        <f t="shared" si="14"/>
        <v>0</v>
      </c>
      <c r="AB106" s="52">
        <f t="shared" si="14"/>
        <v>0</v>
      </c>
      <c r="AC106" s="52">
        <f t="shared" si="14"/>
        <v>0</v>
      </c>
      <c r="AD106" s="52">
        <f t="shared" si="14"/>
        <v>0</v>
      </c>
      <c r="AE106" s="52">
        <f t="shared" si="14"/>
        <v>0</v>
      </c>
      <c r="AF106" s="52">
        <f t="shared" si="14"/>
        <v>0</v>
      </c>
      <c r="AG106" s="52">
        <f t="shared" si="14"/>
        <v>0</v>
      </c>
      <c r="AH106" s="52">
        <f t="shared" si="14"/>
        <v>0</v>
      </c>
      <c r="AI106" s="52">
        <f t="shared" si="14"/>
        <v>0</v>
      </c>
      <c r="AJ106" s="52">
        <f t="shared" si="14"/>
        <v>0</v>
      </c>
      <c r="AK106" s="52">
        <f t="shared" si="14"/>
        <v>0</v>
      </c>
      <c r="AL106" s="52">
        <f t="shared" si="14"/>
        <v>0</v>
      </c>
      <c r="AM106" s="52">
        <f t="shared" si="14"/>
        <v>0</v>
      </c>
      <c r="AN106" s="79"/>
      <c r="AO106" s="80"/>
      <c r="AP106" s="80"/>
      <c r="AQ106" s="80"/>
      <c r="AR106" s="80"/>
      <c r="AS106" s="80"/>
      <c r="AT106" s="80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</row>
    <row r="107" spans="1:83" ht="19.5" customHeight="1">
      <c r="A107" s="110"/>
      <c r="B107" s="59"/>
      <c r="C107" s="97" t="s">
        <v>56</v>
      </c>
      <c r="D107" s="98"/>
      <c r="E107" s="98"/>
      <c r="F107" s="98"/>
      <c r="G107" s="98"/>
      <c r="H107" s="98"/>
      <c r="I107" s="52">
        <f aca="true" t="shared" si="15" ref="I107:AM107">COUNTIF(I81:I102,$V$77)</f>
        <v>0</v>
      </c>
      <c r="J107" s="52">
        <f t="shared" si="15"/>
        <v>0</v>
      </c>
      <c r="K107" s="52">
        <f t="shared" si="15"/>
        <v>0</v>
      </c>
      <c r="L107" s="52">
        <f t="shared" si="15"/>
        <v>0</v>
      </c>
      <c r="M107" s="52">
        <f t="shared" si="15"/>
        <v>0</v>
      </c>
      <c r="N107" s="52">
        <f t="shared" si="15"/>
        <v>0</v>
      </c>
      <c r="O107" s="52">
        <f t="shared" si="15"/>
        <v>0</v>
      </c>
      <c r="P107" s="52">
        <f t="shared" si="15"/>
        <v>0</v>
      </c>
      <c r="Q107" s="52">
        <f t="shared" si="15"/>
        <v>0</v>
      </c>
      <c r="R107" s="52">
        <f t="shared" si="15"/>
        <v>0</v>
      </c>
      <c r="S107" s="52">
        <f t="shared" si="15"/>
        <v>0</v>
      </c>
      <c r="T107" s="52">
        <f t="shared" si="15"/>
        <v>0</v>
      </c>
      <c r="U107" s="52">
        <f t="shared" si="15"/>
        <v>0</v>
      </c>
      <c r="V107" s="52">
        <f t="shared" si="15"/>
        <v>0</v>
      </c>
      <c r="W107" s="52">
        <f t="shared" si="15"/>
        <v>0</v>
      </c>
      <c r="X107" s="52">
        <f t="shared" si="15"/>
        <v>0</v>
      </c>
      <c r="Y107" s="52">
        <f t="shared" si="15"/>
        <v>0</v>
      </c>
      <c r="Z107" s="52">
        <f t="shared" si="15"/>
        <v>0</v>
      </c>
      <c r="AA107" s="52">
        <f t="shared" si="15"/>
        <v>0</v>
      </c>
      <c r="AB107" s="52">
        <f t="shared" si="15"/>
        <v>0</v>
      </c>
      <c r="AC107" s="52">
        <f t="shared" si="15"/>
        <v>0</v>
      </c>
      <c r="AD107" s="52">
        <f t="shared" si="15"/>
        <v>0</v>
      </c>
      <c r="AE107" s="52">
        <f t="shared" si="15"/>
        <v>0</v>
      </c>
      <c r="AF107" s="52">
        <f t="shared" si="15"/>
        <v>0</v>
      </c>
      <c r="AG107" s="52">
        <f t="shared" si="15"/>
        <v>0</v>
      </c>
      <c r="AH107" s="52">
        <f t="shared" si="15"/>
        <v>0</v>
      </c>
      <c r="AI107" s="52">
        <f t="shared" si="15"/>
        <v>0</v>
      </c>
      <c r="AJ107" s="52">
        <f t="shared" si="15"/>
        <v>0</v>
      </c>
      <c r="AK107" s="52">
        <f t="shared" si="15"/>
        <v>0</v>
      </c>
      <c r="AL107" s="52">
        <f t="shared" si="15"/>
        <v>0</v>
      </c>
      <c r="AM107" s="52">
        <f t="shared" si="15"/>
        <v>0</v>
      </c>
      <c r="AN107" s="79"/>
      <c r="AO107" s="80"/>
      <c r="AP107" s="80"/>
      <c r="AQ107" s="80"/>
      <c r="AR107" s="80"/>
      <c r="AS107" s="80"/>
      <c r="AT107" s="80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</row>
    <row r="108" spans="1:83" ht="19.5" customHeight="1">
      <c r="A108" s="110"/>
      <c r="B108" s="59"/>
      <c r="C108" s="97" t="s">
        <v>57</v>
      </c>
      <c r="D108" s="98"/>
      <c r="E108" s="98"/>
      <c r="F108" s="98"/>
      <c r="G108" s="98"/>
      <c r="H108" s="98"/>
      <c r="I108" s="53">
        <f>SUM(I103:I107)</f>
        <v>0</v>
      </c>
      <c r="J108" s="53">
        <f aca="true" t="shared" si="16" ref="J108:AM108">SUM(J103:J107)</f>
        <v>0</v>
      </c>
      <c r="K108" s="53">
        <f t="shared" si="16"/>
        <v>0</v>
      </c>
      <c r="L108" s="53">
        <f t="shared" si="16"/>
        <v>0</v>
      </c>
      <c r="M108" s="53">
        <f t="shared" si="16"/>
        <v>0</v>
      </c>
      <c r="N108" s="53">
        <f t="shared" si="16"/>
        <v>0</v>
      </c>
      <c r="O108" s="53">
        <f t="shared" si="16"/>
        <v>0</v>
      </c>
      <c r="P108" s="53">
        <f t="shared" si="16"/>
        <v>0</v>
      </c>
      <c r="Q108" s="53">
        <f t="shared" si="16"/>
        <v>0</v>
      </c>
      <c r="R108" s="53">
        <f t="shared" si="16"/>
        <v>0</v>
      </c>
      <c r="S108" s="53">
        <f t="shared" si="16"/>
        <v>0</v>
      </c>
      <c r="T108" s="53">
        <f t="shared" si="16"/>
        <v>0</v>
      </c>
      <c r="U108" s="53">
        <f t="shared" si="16"/>
        <v>0</v>
      </c>
      <c r="V108" s="53">
        <f t="shared" si="16"/>
        <v>0</v>
      </c>
      <c r="W108" s="53">
        <f t="shared" si="16"/>
        <v>0</v>
      </c>
      <c r="X108" s="53">
        <f t="shared" si="16"/>
        <v>0</v>
      </c>
      <c r="Y108" s="53">
        <f t="shared" si="16"/>
        <v>0</v>
      </c>
      <c r="Z108" s="53">
        <f t="shared" si="16"/>
        <v>0</v>
      </c>
      <c r="AA108" s="53">
        <f t="shared" si="16"/>
        <v>0</v>
      </c>
      <c r="AB108" s="53">
        <f t="shared" si="16"/>
        <v>0</v>
      </c>
      <c r="AC108" s="53">
        <f t="shared" si="16"/>
        <v>0</v>
      </c>
      <c r="AD108" s="53">
        <f t="shared" si="16"/>
        <v>0</v>
      </c>
      <c r="AE108" s="53">
        <f t="shared" si="16"/>
        <v>0</v>
      </c>
      <c r="AF108" s="53">
        <f t="shared" si="16"/>
        <v>0</v>
      </c>
      <c r="AG108" s="53">
        <f t="shared" si="16"/>
        <v>0</v>
      </c>
      <c r="AH108" s="53">
        <f t="shared" si="16"/>
        <v>0</v>
      </c>
      <c r="AI108" s="53">
        <f t="shared" si="16"/>
        <v>0</v>
      </c>
      <c r="AJ108" s="53">
        <f t="shared" si="16"/>
        <v>0</v>
      </c>
      <c r="AK108" s="53">
        <f t="shared" si="16"/>
        <v>0</v>
      </c>
      <c r="AL108" s="53">
        <f t="shared" si="16"/>
        <v>0</v>
      </c>
      <c r="AM108" s="53">
        <f t="shared" si="16"/>
        <v>0</v>
      </c>
      <c r="AN108" s="53">
        <f aca="true" t="shared" si="17" ref="AN108:AT108">SUM(AN81:AN102)</f>
        <v>0</v>
      </c>
      <c r="AO108" s="53">
        <f t="shared" si="17"/>
        <v>0</v>
      </c>
      <c r="AP108" s="53">
        <f t="shared" si="17"/>
        <v>0</v>
      </c>
      <c r="AQ108" s="53">
        <f t="shared" si="17"/>
        <v>0</v>
      </c>
      <c r="AR108" s="53">
        <f t="shared" si="17"/>
        <v>0</v>
      </c>
      <c r="AS108" s="53">
        <f t="shared" si="17"/>
        <v>0</v>
      </c>
      <c r="AT108" s="53">
        <f t="shared" si="17"/>
        <v>0</v>
      </c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</row>
    <row r="109" spans="1:83" ht="12.75">
      <c r="A109" s="110"/>
      <c r="B109" s="59"/>
      <c r="D109" s="96" t="str">
        <f>+M78</f>
        <v>15-12-2018  / 14-01-2019</v>
      </c>
      <c r="E109" s="96"/>
      <c r="F109" s="96"/>
      <c r="G109" s="96"/>
      <c r="H109" s="96"/>
      <c r="I109" s="86" t="s">
        <v>13</v>
      </c>
      <c r="J109" s="86"/>
      <c r="K109" s="86"/>
      <c r="L109" s="86"/>
      <c r="M109" s="86" t="s">
        <v>14</v>
      </c>
      <c r="N109" s="86"/>
      <c r="O109" s="86">
        <f>SUM(B81:B102)</f>
        <v>0</v>
      </c>
      <c r="P109" s="86"/>
      <c r="Q109" s="13" t="s">
        <v>16</v>
      </c>
      <c r="R109" s="87">
        <f>+AT108</f>
        <v>0</v>
      </c>
      <c r="S109" s="87"/>
      <c r="T109" s="86" t="s">
        <v>15</v>
      </c>
      <c r="U109" s="86"/>
      <c r="V109" s="50" t="s">
        <v>66</v>
      </c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</row>
    <row r="110" spans="1:83" ht="12.75">
      <c r="A110" s="110"/>
      <c r="B110" s="59"/>
      <c r="N110" s="74">
        <f ca="1">TODAY()</f>
        <v>43468</v>
      </c>
      <c r="O110" s="75"/>
      <c r="P110" s="75"/>
      <c r="Q110" s="75"/>
      <c r="R110" s="75"/>
      <c r="S110" s="75"/>
      <c r="W110" s="76" t="s">
        <v>65</v>
      </c>
      <c r="X110" s="73"/>
      <c r="Y110" s="73"/>
      <c r="Z110" s="73"/>
      <c r="AA110" s="73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</row>
    <row r="111" spans="1:83" ht="12.75">
      <c r="A111" s="110"/>
      <c r="B111" s="59"/>
      <c r="N111" s="73" t="str">
        <f>+'Personel Listesi'!I5</f>
        <v>Puantajı Düzenleyen</v>
      </c>
      <c r="O111" s="73"/>
      <c r="P111" s="73"/>
      <c r="Q111" s="73"/>
      <c r="R111" s="14"/>
      <c r="W111" s="73" t="str">
        <f>+'Personel Listesi'!I10</f>
        <v>Onaylayan</v>
      </c>
      <c r="X111" s="73"/>
      <c r="Y111" s="73"/>
      <c r="Z111" s="73"/>
      <c r="AA111" s="14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</row>
    <row r="112" spans="1:83" ht="12.75">
      <c r="A112" s="110"/>
      <c r="B112" s="59"/>
      <c r="N112" s="73" t="str">
        <f>+'Personel Listesi'!I6</f>
        <v>………………………</v>
      </c>
      <c r="O112" s="73"/>
      <c r="P112" s="73"/>
      <c r="Q112" s="73"/>
      <c r="R112" s="73"/>
      <c r="S112" s="73"/>
      <c r="W112" s="73" t="str">
        <f>+'Personel Listesi'!I11</f>
        <v>………………………</v>
      </c>
      <c r="X112" s="73"/>
      <c r="Y112" s="73"/>
      <c r="Z112" s="73"/>
      <c r="AA112" s="73"/>
      <c r="AB112" s="73"/>
      <c r="AC112" s="14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</row>
    <row r="113" spans="1:83" ht="12.75">
      <c r="A113" s="110"/>
      <c r="B113" s="59"/>
      <c r="N113" s="73" t="str">
        <f>+'Personel Listesi'!I7</f>
        <v>………………………</v>
      </c>
      <c r="O113" s="73"/>
      <c r="P113" s="73"/>
      <c r="Q113" s="73"/>
      <c r="R113" s="73"/>
      <c r="S113" s="73"/>
      <c r="W113" s="73" t="str">
        <f>+'Personel Listesi'!I12</f>
        <v>………………………</v>
      </c>
      <c r="X113" s="73"/>
      <c r="Y113" s="73"/>
      <c r="Z113" s="73"/>
      <c r="AA113" s="73"/>
      <c r="AB113" s="73"/>
      <c r="AC113" s="14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</row>
    <row r="114" spans="1:83" ht="12.75">
      <c r="A114" s="110"/>
      <c r="B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</row>
    <row r="115" spans="1:8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</row>
    <row r="116" spans="1:83" ht="15.75">
      <c r="A116" s="59"/>
      <c r="B116" s="59"/>
      <c r="C116" s="59"/>
      <c r="D116" s="64" t="s">
        <v>80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</row>
    <row r="117" spans="1:83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63" t="s">
        <v>68</v>
      </c>
      <c r="AR117" s="63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</row>
    <row r="118" spans="1:83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82" t="s">
        <v>81</v>
      </c>
      <c r="AR118" s="83"/>
      <c r="AS118" s="83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</row>
    <row r="119" spans="1:83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63" t="s">
        <v>69</v>
      </c>
      <c r="AR119" s="63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</row>
    <row r="120" spans="1:83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</row>
    <row r="121" spans="1:83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</row>
    <row r="122" spans="1:83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</row>
    <row r="123" spans="1:83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</row>
    <row r="124" spans="1:83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</row>
    <row r="125" spans="1:83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</row>
    <row r="126" spans="1:83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</row>
    <row r="137" ht="12.75"/>
    <row r="138" ht="12.75"/>
    <row r="139" ht="12.75"/>
    <row r="140" ht="12.75"/>
  </sheetData>
  <sheetProtection password="C620" sheet="1"/>
  <mergeCells count="93">
    <mergeCell ref="G81:H81"/>
    <mergeCell ref="G80:H80"/>
    <mergeCell ref="D79:H79"/>
    <mergeCell ref="A81:A114"/>
    <mergeCell ref="D83:F83"/>
    <mergeCell ref="D81:F81"/>
    <mergeCell ref="D82:F82"/>
    <mergeCell ref="D84:F84"/>
    <mergeCell ref="B78:B80"/>
    <mergeCell ref="D80:F80"/>
    <mergeCell ref="Z4:AA4"/>
    <mergeCell ref="AK78:AL78"/>
    <mergeCell ref="I78:K78"/>
    <mergeCell ref="M78:T78"/>
    <mergeCell ref="D76:W76"/>
    <mergeCell ref="C78:D78"/>
    <mergeCell ref="F78:H78"/>
    <mergeCell ref="O77:P77"/>
    <mergeCell ref="S77:U77"/>
    <mergeCell ref="AE77:AG77"/>
    <mergeCell ref="D85:F85"/>
    <mergeCell ref="D86:F86"/>
    <mergeCell ref="D94:F94"/>
    <mergeCell ref="D87:F87"/>
    <mergeCell ref="D88:F88"/>
    <mergeCell ref="D89:F89"/>
    <mergeCell ref="D90:F90"/>
    <mergeCell ref="D91:F91"/>
    <mergeCell ref="D92:F92"/>
    <mergeCell ref="D93:F93"/>
    <mergeCell ref="D99:F99"/>
    <mergeCell ref="D95:F95"/>
    <mergeCell ref="D96:F96"/>
    <mergeCell ref="D97:F97"/>
    <mergeCell ref="D98:F98"/>
    <mergeCell ref="D100:F100"/>
    <mergeCell ref="G87:H87"/>
    <mergeCell ref="O109:P109"/>
    <mergeCell ref="C103:H103"/>
    <mergeCell ref="D109:H109"/>
    <mergeCell ref="I109:L109"/>
    <mergeCell ref="M109:N109"/>
    <mergeCell ref="C105:H105"/>
    <mergeCell ref="C106:H106"/>
    <mergeCell ref="C107:H107"/>
    <mergeCell ref="C108:H10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D102:F102"/>
    <mergeCell ref="G102:H102"/>
    <mergeCell ref="I77:L77"/>
    <mergeCell ref="G94:H94"/>
    <mergeCell ref="G95:H95"/>
    <mergeCell ref="G96:H96"/>
    <mergeCell ref="G97:H97"/>
    <mergeCell ref="G98:H98"/>
    <mergeCell ref="G99:H99"/>
    <mergeCell ref="G88:H88"/>
    <mergeCell ref="AN79:AN80"/>
    <mergeCell ref="AP79:AP80"/>
    <mergeCell ref="AQ79:AQ80"/>
    <mergeCell ref="AR79:AR80"/>
    <mergeCell ref="AS79:AS80"/>
    <mergeCell ref="C104:H104"/>
    <mergeCell ref="AO79:AO80"/>
    <mergeCell ref="G100:H100"/>
    <mergeCell ref="D101:F101"/>
    <mergeCell ref="G101:H101"/>
    <mergeCell ref="AT79:AT80"/>
    <mergeCell ref="AN103:AT107"/>
    <mergeCell ref="N111:Q111"/>
    <mergeCell ref="AQ77:AR77"/>
    <mergeCell ref="AQ118:AS118"/>
    <mergeCell ref="AM78:AT78"/>
    <mergeCell ref="Y77:AB77"/>
    <mergeCell ref="AI77:AK77"/>
    <mergeCell ref="T109:U109"/>
    <mergeCell ref="R109:S109"/>
    <mergeCell ref="W111:Z111"/>
    <mergeCell ref="N112:S112"/>
    <mergeCell ref="N113:S113"/>
    <mergeCell ref="W112:AB112"/>
    <mergeCell ref="W113:AB113"/>
    <mergeCell ref="N110:S110"/>
    <mergeCell ref="W110:AA110"/>
  </mergeCells>
  <conditionalFormatting sqref="G81">
    <cfRule type="cellIs" priority="21" dxfId="12" operator="equal" stopIfTrue="1">
      <formula>#N/A</formula>
    </cfRule>
  </conditionalFormatting>
  <conditionalFormatting sqref="I79:AM79">
    <cfRule type="cellIs" priority="22" dxfId="15" operator="equal" stopIfTrue="1">
      <formula>"pazar"</formula>
    </cfRule>
  </conditionalFormatting>
  <conditionalFormatting sqref="G82">
    <cfRule type="cellIs" priority="20" dxfId="12" operator="equal" stopIfTrue="1">
      <formula>#N/A</formula>
    </cfRule>
  </conditionalFormatting>
  <conditionalFormatting sqref="G83:G100">
    <cfRule type="cellIs" priority="19" dxfId="12" operator="equal" stopIfTrue="1">
      <formula>#N/A</formula>
    </cfRule>
  </conditionalFormatting>
  <conditionalFormatting sqref="G101:G102">
    <cfRule type="cellIs" priority="18" dxfId="12" operator="equal" stopIfTrue="1">
      <formula>#N/A</formula>
    </cfRule>
  </conditionalFormatting>
  <conditionalFormatting sqref="I81">
    <cfRule type="cellIs" priority="10" dxfId="2" operator="equal" stopIfTrue="1">
      <formula>"B"</formula>
    </cfRule>
    <cfRule type="cellIs" priority="13" dxfId="1" operator="equal" stopIfTrue="1">
      <formula>"Nİ"</formula>
    </cfRule>
    <cfRule type="cellIs" priority="17" dxfId="0" operator="equal" stopIfTrue="1">
      <formula>"R"</formula>
    </cfRule>
  </conditionalFormatting>
  <conditionalFormatting sqref="J81:AM81">
    <cfRule type="cellIs" priority="7" dxfId="2" operator="equal" stopIfTrue="1">
      <formula>"B"</formula>
    </cfRule>
    <cfRule type="cellIs" priority="8" dxfId="1" operator="equal" stopIfTrue="1">
      <formula>"Nİ"</formula>
    </cfRule>
    <cfRule type="cellIs" priority="9" dxfId="0" operator="equal" stopIfTrue="1">
      <formula>"R"</formula>
    </cfRule>
  </conditionalFormatting>
  <conditionalFormatting sqref="I82:I102">
    <cfRule type="cellIs" priority="4" dxfId="2" operator="equal" stopIfTrue="1">
      <formula>"B"</formula>
    </cfRule>
    <cfRule type="cellIs" priority="5" dxfId="1" operator="equal" stopIfTrue="1">
      <formula>"Nİ"</formula>
    </cfRule>
    <cfRule type="cellIs" priority="6" dxfId="0" operator="equal" stopIfTrue="1">
      <formula>"R"</formula>
    </cfRule>
  </conditionalFormatting>
  <conditionalFormatting sqref="J82:AM102">
    <cfRule type="cellIs" priority="1" dxfId="2" operator="equal" stopIfTrue="1">
      <formula>"B"</formula>
    </cfRule>
    <cfRule type="cellIs" priority="2" dxfId="1" operator="equal" stopIfTrue="1">
      <formula>"Nİ"</formula>
    </cfRule>
    <cfRule type="cellIs" priority="3" dxfId="0" operator="equal" stopIfTrue="1">
      <formula>"R"</formula>
    </cfRule>
  </conditionalFormatting>
  <dataValidations count="2">
    <dataValidation type="list" allowBlank="1" showInputMessage="1" showErrorMessage="1" sqref="M78:T78">
      <formula1>$AU$5:$AU$17</formula1>
    </dataValidation>
    <dataValidation type="list" allowBlank="1" showInputMessage="1" showErrorMessage="1" sqref="D81:F102">
      <formula1>$F$4:$F$73</formula1>
    </dataValidation>
  </dataValidations>
  <printOptions/>
  <pageMargins left="0.15748031496062992" right="0.2362204724409449" top="0.15748031496062992" bottom="0.1968503937007874" header="0.1968503937007874" footer="0.15748031496062992"/>
  <pageSetup horizontalDpi="600" verticalDpi="600" orientation="landscape" paperSize="9" scale="63" r:id="rId4"/>
  <headerFooter alignWithMargins="0">
    <oddFooter>&amp;CSayfa &amp;P /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73"/>
  <sheetViews>
    <sheetView showGridLines="0" showZeros="0" zoomScalePageLayoutView="0" workbookViewId="0" topLeftCell="A1">
      <selection activeCell="F9" sqref="F9"/>
    </sheetView>
  </sheetViews>
  <sheetFormatPr defaultColWidth="9.140625" defaultRowHeight="12.75"/>
  <cols>
    <col min="3" max="3" width="25.140625" style="0" customWidth="1"/>
    <col min="4" max="4" width="23.8515625" style="0" customWidth="1"/>
    <col min="5" max="5" width="25.57421875" style="0" customWidth="1"/>
    <col min="6" max="6" width="27.140625" style="0" customWidth="1"/>
    <col min="9" max="9" width="25.7109375" style="0" customWidth="1"/>
  </cols>
  <sheetData>
    <row r="3" spans="3:9" ht="12.75">
      <c r="C3" s="42" t="s">
        <v>44</v>
      </c>
      <c r="D3" s="42" t="s">
        <v>45</v>
      </c>
      <c r="E3" s="42" t="s">
        <v>2</v>
      </c>
      <c r="F3" s="42" t="s">
        <v>46</v>
      </c>
      <c r="I3" s="56" t="s">
        <v>62</v>
      </c>
    </row>
    <row r="4" spans="2:6" ht="12.75">
      <c r="B4">
        <f>IF(C4="","",1)</f>
      </c>
      <c r="C4" s="43"/>
      <c r="D4" s="43"/>
      <c r="E4" s="41" t="str">
        <f>CONCATENATE(C4," ",D4)</f>
        <v> </v>
      </c>
      <c r="F4" s="43"/>
    </row>
    <row r="5" spans="2:9" ht="12.75">
      <c r="B5">
        <f>IF(C5="","",B4+1)</f>
      </c>
      <c r="C5" s="43"/>
      <c r="D5" s="44"/>
      <c r="E5" s="41" t="str">
        <f>CONCATENATE(C5," ",D5)</f>
        <v> </v>
      </c>
      <c r="F5" s="43"/>
      <c r="I5" s="57" t="s">
        <v>63</v>
      </c>
    </row>
    <row r="6" spans="2:9" ht="12.75">
      <c r="B6">
        <f aca="true" t="shared" si="0" ref="B6:B49">IF(C6="","",B5+1)</f>
      </c>
      <c r="C6" s="43"/>
      <c r="D6" s="44"/>
      <c r="E6" s="41" t="str">
        <f aca="true" t="shared" si="1" ref="E6:E69">CONCATENATE(C6," ",D6)</f>
        <v> </v>
      </c>
      <c r="F6" s="43"/>
      <c r="I6" s="58" t="s">
        <v>70</v>
      </c>
    </row>
    <row r="7" spans="2:9" ht="12.75">
      <c r="B7">
        <f t="shared" si="0"/>
      </c>
      <c r="C7" s="43"/>
      <c r="D7" s="44"/>
      <c r="E7" s="41" t="str">
        <f t="shared" si="1"/>
        <v> </v>
      </c>
      <c r="F7" s="43"/>
      <c r="I7" s="58" t="s">
        <v>70</v>
      </c>
    </row>
    <row r="8" spans="2:6" ht="12.75">
      <c r="B8">
        <f t="shared" si="0"/>
      </c>
      <c r="C8" s="43"/>
      <c r="D8" s="44"/>
      <c r="E8" s="41" t="str">
        <f t="shared" si="1"/>
        <v> </v>
      </c>
      <c r="F8" s="43"/>
    </row>
    <row r="9" spans="2:6" ht="12.75">
      <c r="B9">
        <f t="shared" si="0"/>
      </c>
      <c r="C9" s="43"/>
      <c r="D9" s="44"/>
      <c r="E9" s="41" t="str">
        <f t="shared" si="1"/>
        <v> </v>
      </c>
      <c r="F9" s="43"/>
    </row>
    <row r="10" spans="2:9" ht="12.75">
      <c r="B10">
        <f t="shared" si="0"/>
      </c>
      <c r="C10" s="43"/>
      <c r="D10" s="44"/>
      <c r="E10" s="41" t="str">
        <f t="shared" si="1"/>
        <v> </v>
      </c>
      <c r="F10" s="43"/>
      <c r="I10" s="57" t="s">
        <v>64</v>
      </c>
    </row>
    <row r="11" spans="2:9" ht="12.75">
      <c r="B11">
        <f t="shared" si="0"/>
      </c>
      <c r="C11" s="43"/>
      <c r="D11" s="44"/>
      <c r="E11" s="41" t="str">
        <f t="shared" si="1"/>
        <v> </v>
      </c>
      <c r="F11" s="43"/>
      <c r="I11" s="58" t="s">
        <v>70</v>
      </c>
    </row>
    <row r="12" spans="2:9" ht="12.75">
      <c r="B12">
        <f t="shared" si="0"/>
      </c>
      <c r="C12" s="43"/>
      <c r="D12" s="44"/>
      <c r="E12" s="41" t="str">
        <f t="shared" si="1"/>
        <v> </v>
      </c>
      <c r="F12" s="43"/>
      <c r="I12" s="58" t="s">
        <v>70</v>
      </c>
    </row>
    <row r="13" spans="2:6" ht="12.75">
      <c r="B13">
        <f t="shared" si="0"/>
      </c>
      <c r="C13" s="43"/>
      <c r="D13" s="44"/>
      <c r="E13" s="41" t="str">
        <f t="shared" si="1"/>
        <v> </v>
      </c>
      <c r="F13" s="43"/>
    </row>
    <row r="14" spans="2:6" ht="12.75">
      <c r="B14">
        <f t="shared" si="0"/>
      </c>
      <c r="C14" s="43"/>
      <c r="D14" s="44"/>
      <c r="E14" s="41" t="str">
        <f t="shared" si="1"/>
        <v> </v>
      </c>
      <c r="F14" s="43"/>
    </row>
    <row r="15" spans="2:6" ht="12.75">
      <c r="B15">
        <f t="shared" si="0"/>
      </c>
      <c r="C15" s="43"/>
      <c r="D15" s="44"/>
      <c r="E15" s="41" t="str">
        <f t="shared" si="1"/>
        <v> </v>
      </c>
      <c r="F15" s="43"/>
    </row>
    <row r="16" spans="2:6" ht="12.75">
      <c r="B16">
        <f t="shared" si="0"/>
      </c>
      <c r="C16" s="43"/>
      <c r="D16" s="44"/>
      <c r="E16" s="41" t="str">
        <f t="shared" si="1"/>
        <v> </v>
      </c>
      <c r="F16" s="43"/>
    </row>
    <row r="17" spans="2:6" ht="12.75">
      <c r="B17">
        <f t="shared" si="0"/>
      </c>
      <c r="C17" s="43"/>
      <c r="D17" s="44"/>
      <c r="E17" s="41" t="str">
        <f t="shared" si="1"/>
        <v> </v>
      </c>
      <c r="F17" s="43"/>
    </row>
    <row r="18" spans="2:6" ht="12.75">
      <c r="B18">
        <f t="shared" si="0"/>
      </c>
      <c r="C18" s="43"/>
      <c r="D18" s="44"/>
      <c r="E18" s="41" t="str">
        <f t="shared" si="1"/>
        <v> </v>
      </c>
      <c r="F18" s="43"/>
    </row>
    <row r="19" spans="2:6" ht="12.75">
      <c r="B19">
        <f t="shared" si="0"/>
      </c>
      <c r="C19" s="43"/>
      <c r="D19" s="44"/>
      <c r="E19" s="41" t="str">
        <f t="shared" si="1"/>
        <v> </v>
      </c>
      <c r="F19" s="43"/>
    </row>
    <row r="20" spans="2:6" ht="12.75">
      <c r="B20">
        <f t="shared" si="0"/>
      </c>
      <c r="C20" s="43"/>
      <c r="D20" s="44"/>
      <c r="E20" s="41" t="str">
        <f t="shared" si="1"/>
        <v> </v>
      </c>
      <c r="F20" s="43"/>
    </row>
    <row r="21" spans="2:6" ht="12.75">
      <c r="B21">
        <f t="shared" si="0"/>
      </c>
      <c r="C21" s="43"/>
      <c r="D21" s="44"/>
      <c r="E21" s="41" t="str">
        <f t="shared" si="1"/>
        <v> </v>
      </c>
      <c r="F21" s="43"/>
    </row>
    <row r="22" spans="2:6" ht="12.75">
      <c r="B22">
        <f t="shared" si="0"/>
      </c>
      <c r="C22" s="43"/>
      <c r="D22" s="44"/>
      <c r="E22" s="41" t="str">
        <f t="shared" si="1"/>
        <v> </v>
      </c>
      <c r="F22" s="43"/>
    </row>
    <row r="23" spans="2:6" ht="12.75">
      <c r="B23">
        <f t="shared" si="0"/>
      </c>
      <c r="C23" s="43"/>
      <c r="D23" s="44"/>
      <c r="E23" s="41" t="str">
        <f t="shared" si="1"/>
        <v> </v>
      </c>
      <c r="F23" s="43"/>
    </row>
    <row r="24" spans="2:6" ht="12.75">
      <c r="B24">
        <f t="shared" si="0"/>
      </c>
      <c r="C24" s="43"/>
      <c r="D24" s="44"/>
      <c r="E24" s="41" t="str">
        <f t="shared" si="1"/>
        <v> </v>
      </c>
      <c r="F24" s="43"/>
    </row>
    <row r="25" spans="2:6" ht="12.75">
      <c r="B25">
        <f t="shared" si="0"/>
      </c>
      <c r="C25" s="43"/>
      <c r="D25" s="44"/>
      <c r="E25" s="41" t="str">
        <f t="shared" si="1"/>
        <v> </v>
      </c>
      <c r="F25" s="43"/>
    </row>
    <row r="26" spans="2:6" ht="12.75">
      <c r="B26">
        <f t="shared" si="0"/>
      </c>
      <c r="C26" s="43"/>
      <c r="D26" s="44"/>
      <c r="E26" s="41" t="str">
        <f t="shared" si="1"/>
        <v> </v>
      </c>
      <c r="F26" s="43"/>
    </row>
    <row r="27" spans="2:6" ht="12.75">
      <c r="B27">
        <f t="shared" si="0"/>
      </c>
      <c r="C27" s="43"/>
      <c r="D27" s="44"/>
      <c r="E27" s="41" t="str">
        <f t="shared" si="1"/>
        <v> </v>
      </c>
      <c r="F27" s="43"/>
    </row>
    <row r="28" spans="2:6" ht="12.75">
      <c r="B28">
        <f t="shared" si="0"/>
      </c>
      <c r="C28" s="43"/>
      <c r="D28" s="44"/>
      <c r="E28" s="41" t="str">
        <f t="shared" si="1"/>
        <v> </v>
      </c>
      <c r="F28" s="43"/>
    </row>
    <row r="29" spans="2:6" ht="12.75">
      <c r="B29">
        <f t="shared" si="0"/>
      </c>
      <c r="C29" s="43"/>
      <c r="D29" s="44"/>
      <c r="E29" s="41" t="str">
        <f t="shared" si="1"/>
        <v> </v>
      </c>
      <c r="F29" s="43"/>
    </row>
    <row r="30" spans="2:6" ht="12.75">
      <c r="B30">
        <f t="shared" si="0"/>
      </c>
      <c r="C30" s="43"/>
      <c r="D30" s="44"/>
      <c r="E30" s="41" t="str">
        <f t="shared" si="1"/>
        <v> </v>
      </c>
      <c r="F30" s="43"/>
    </row>
    <row r="31" spans="2:6" ht="12.75">
      <c r="B31">
        <f t="shared" si="0"/>
      </c>
      <c r="C31" s="43"/>
      <c r="D31" s="44"/>
      <c r="E31" s="41" t="str">
        <f t="shared" si="1"/>
        <v> </v>
      </c>
      <c r="F31" s="43"/>
    </row>
    <row r="32" spans="2:6" ht="12.75">
      <c r="B32">
        <f t="shared" si="0"/>
      </c>
      <c r="C32" s="43"/>
      <c r="D32" s="44"/>
      <c r="E32" s="41" t="str">
        <f t="shared" si="1"/>
        <v> </v>
      </c>
      <c r="F32" s="43"/>
    </row>
    <row r="33" spans="2:6" ht="12.75">
      <c r="B33">
        <f t="shared" si="0"/>
      </c>
      <c r="C33" s="43"/>
      <c r="D33" s="44"/>
      <c r="E33" s="41" t="str">
        <f t="shared" si="1"/>
        <v> </v>
      </c>
      <c r="F33" s="43"/>
    </row>
    <row r="34" spans="2:6" ht="12.75">
      <c r="B34">
        <f t="shared" si="0"/>
      </c>
      <c r="C34" s="43"/>
      <c r="D34" s="44"/>
      <c r="E34" s="41" t="str">
        <f t="shared" si="1"/>
        <v> </v>
      </c>
      <c r="F34" s="43"/>
    </row>
    <row r="35" spans="2:6" ht="12.75">
      <c r="B35">
        <f t="shared" si="0"/>
      </c>
      <c r="C35" s="43"/>
      <c r="D35" s="44"/>
      <c r="E35" s="41" t="str">
        <f t="shared" si="1"/>
        <v> </v>
      </c>
      <c r="F35" s="43"/>
    </row>
    <row r="36" spans="2:6" ht="12.75">
      <c r="B36">
        <f t="shared" si="0"/>
      </c>
      <c r="C36" s="43"/>
      <c r="D36" s="44"/>
      <c r="E36" s="41" t="str">
        <f t="shared" si="1"/>
        <v> </v>
      </c>
      <c r="F36" s="43"/>
    </row>
    <row r="37" spans="2:6" ht="12.75">
      <c r="B37">
        <f t="shared" si="0"/>
      </c>
      <c r="C37" s="43"/>
      <c r="D37" s="44"/>
      <c r="E37" s="41" t="str">
        <f t="shared" si="1"/>
        <v> </v>
      </c>
      <c r="F37" s="43"/>
    </row>
    <row r="38" spans="2:6" ht="12.75">
      <c r="B38">
        <f t="shared" si="0"/>
      </c>
      <c r="C38" s="43"/>
      <c r="D38" s="44"/>
      <c r="E38" s="41" t="str">
        <f t="shared" si="1"/>
        <v> </v>
      </c>
      <c r="F38" s="43"/>
    </row>
    <row r="39" spans="2:6" ht="12.75">
      <c r="B39">
        <f t="shared" si="0"/>
      </c>
      <c r="C39" s="43"/>
      <c r="D39" s="44"/>
      <c r="E39" s="41" t="str">
        <f t="shared" si="1"/>
        <v> </v>
      </c>
      <c r="F39" s="43"/>
    </row>
    <row r="40" spans="2:6" ht="12.75">
      <c r="B40">
        <f t="shared" si="0"/>
      </c>
      <c r="C40" s="43"/>
      <c r="D40" s="44"/>
      <c r="E40" s="41" t="str">
        <f t="shared" si="1"/>
        <v> </v>
      </c>
      <c r="F40" s="43"/>
    </row>
    <row r="41" spans="2:6" ht="12.75">
      <c r="B41">
        <f t="shared" si="0"/>
      </c>
      <c r="C41" s="43"/>
      <c r="D41" s="44"/>
      <c r="E41" s="41" t="str">
        <f t="shared" si="1"/>
        <v> </v>
      </c>
      <c r="F41" s="43"/>
    </row>
    <row r="42" spans="2:6" ht="12.75">
      <c r="B42">
        <f t="shared" si="0"/>
      </c>
      <c r="C42" s="43"/>
      <c r="D42" s="44"/>
      <c r="E42" s="41" t="str">
        <f t="shared" si="1"/>
        <v> </v>
      </c>
      <c r="F42" s="43"/>
    </row>
    <row r="43" spans="2:6" ht="12.75">
      <c r="B43">
        <f t="shared" si="0"/>
      </c>
      <c r="C43" s="43"/>
      <c r="D43" s="44"/>
      <c r="E43" s="41" t="str">
        <f t="shared" si="1"/>
        <v> </v>
      </c>
      <c r="F43" s="43"/>
    </row>
    <row r="44" spans="2:6" ht="12.75">
      <c r="B44">
        <f t="shared" si="0"/>
      </c>
      <c r="C44" s="43"/>
      <c r="D44" s="44"/>
      <c r="E44" s="41" t="str">
        <f t="shared" si="1"/>
        <v> </v>
      </c>
      <c r="F44" s="43"/>
    </row>
    <row r="45" spans="2:6" ht="12.75">
      <c r="B45">
        <f t="shared" si="0"/>
      </c>
      <c r="C45" s="43"/>
      <c r="D45" s="44"/>
      <c r="E45" s="41" t="str">
        <f t="shared" si="1"/>
        <v> </v>
      </c>
      <c r="F45" s="43"/>
    </row>
    <row r="46" spans="2:6" ht="12.75">
      <c r="B46">
        <f t="shared" si="0"/>
      </c>
      <c r="C46" s="43"/>
      <c r="D46" s="44"/>
      <c r="E46" s="41" t="str">
        <f t="shared" si="1"/>
        <v> </v>
      </c>
      <c r="F46" s="43"/>
    </row>
    <row r="47" spans="2:6" ht="12.75">
      <c r="B47">
        <f t="shared" si="0"/>
      </c>
      <c r="C47" s="43"/>
      <c r="D47" s="44"/>
      <c r="E47" s="41" t="str">
        <f t="shared" si="1"/>
        <v> </v>
      </c>
      <c r="F47" s="43"/>
    </row>
    <row r="48" spans="2:6" ht="12.75">
      <c r="B48">
        <f t="shared" si="0"/>
      </c>
      <c r="C48" s="43"/>
      <c r="D48" s="44"/>
      <c r="E48" s="41" t="str">
        <f t="shared" si="1"/>
        <v> </v>
      </c>
      <c r="F48" s="43"/>
    </row>
    <row r="49" spans="2:6" ht="12.75">
      <c r="B49">
        <f t="shared" si="0"/>
      </c>
      <c r="C49" s="43"/>
      <c r="D49" s="44"/>
      <c r="E49" s="41" t="str">
        <f t="shared" si="1"/>
        <v> </v>
      </c>
      <c r="F49" s="43"/>
    </row>
    <row r="50" spans="2:6" ht="12.75">
      <c r="B50">
        <f aca="true" t="shared" si="2" ref="B50:B72">IF(C50="","",B49+1)</f>
      </c>
      <c r="C50" s="43"/>
      <c r="D50" s="44"/>
      <c r="E50" s="41" t="str">
        <f t="shared" si="1"/>
        <v> </v>
      </c>
      <c r="F50" s="43"/>
    </row>
    <row r="51" spans="2:6" ht="12.75">
      <c r="B51">
        <f t="shared" si="2"/>
      </c>
      <c r="C51" s="43"/>
      <c r="D51" s="44"/>
      <c r="E51" s="41" t="str">
        <f t="shared" si="1"/>
        <v> </v>
      </c>
      <c r="F51" s="43"/>
    </row>
    <row r="52" spans="2:6" ht="12.75">
      <c r="B52">
        <f t="shared" si="2"/>
      </c>
      <c r="C52" s="43"/>
      <c r="D52" s="44"/>
      <c r="E52" s="41" t="str">
        <f t="shared" si="1"/>
        <v> </v>
      </c>
      <c r="F52" s="43"/>
    </row>
    <row r="53" spans="2:6" ht="12.75">
      <c r="B53">
        <f t="shared" si="2"/>
      </c>
      <c r="C53" s="43"/>
      <c r="D53" s="44"/>
      <c r="E53" s="41" t="str">
        <f t="shared" si="1"/>
        <v> </v>
      </c>
      <c r="F53" s="43"/>
    </row>
    <row r="54" spans="2:6" ht="12.75">
      <c r="B54">
        <f t="shared" si="2"/>
      </c>
      <c r="C54" s="43"/>
      <c r="D54" s="44"/>
      <c r="E54" s="41" t="str">
        <f t="shared" si="1"/>
        <v> </v>
      </c>
      <c r="F54" s="43"/>
    </row>
    <row r="55" spans="2:6" ht="12.75">
      <c r="B55">
        <f t="shared" si="2"/>
      </c>
      <c r="C55" s="43"/>
      <c r="D55" s="44"/>
      <c r="E55" s="41" t="str">
        <f t="shared" si="1"/>
        <v> </v>
      </c>
      <c r="F55" s="43"/>
    </row>
    <row r="56" spans="2:6" ht="12.75">
      <c r="B56">
        <f t="shared" si="2"/>
      </c>
      <c r="C56" s="43"/>
      <c r="D56" s="44"/>
      <c r="E56" s="41" t="str">
        <f t="shared" si="1"/>
        <v> </v>
      </c>
      <c r="F56" s="43"/>
    </row>
    <row r="57" spans="2:6" ht="12.75">
      <c r="B57">
        <f t="shared" si="2"/>
      </c>
      <c r="C57" s="43"/>
      <c r="D57" s="44"/>
      <c r="E57" s="41" t="str">
        <f t="shared" si="1"/>
        <v> </v>
      </c>
      <c r="F57" s="43"/>
    </row>
    <row r="58" spans="2:6" ht="12.75">
      <c r="B58">
        <f t="shared" si="2"/>
      </c>
      <c r="C58" s="43"/>
      <c r="D58" s="44"/>
      <c r="E58" s="41" t="str">
        <f t="shared" si="1"/>
        <v> </v>
      </c>
      <c r="F58" s="43"/>
    </row>
    <row r="59" spans="2:6" ht="12.75">
      <c r="B59">
        <f t="shared" si="2"/>
      </c>
      <c r="C59" s="43"/>
      <c r="D59" s="44"/>
      <c r="E59" s="41" t="str">
        <f t="shared" si="1"/>
        <v> </v>
      </c>
      <c r="F59" s="43"/>
    </row>
    <row r="60" spans="2:6" ht="12.75">
      <c r="B60">
        <f t="shared" si="2"/>
      </c>
      <c r="C60" s="43"/>
      <c r="D60" s="44"/>
      <c r="E60" s="41" t="str">
        <f t="shared" si="1"/>
        <v> </v>
      </c>
      <c r="F60" s="43"/>
    </row>
    <row r="61" spans="2:6" ht="12.75">
      <c r="B61">
        <f t="shared" si="2"/>
      </c>
      <c r="C61" s="43"/>
      <c r="D61" s="44"/>
      <c r="E61" s="41" t="str">
        <f t="shared" si="1"/>
        <v> </v>
      </c>
      <c r="F61" s="43"/>
    </row>
    <row r="62" spans="2:6" ht="12.75">
      <c r="B62">
        <f t="shared" si="2"/>
      </c>
      <c r="C62" s="43"/>
      <c r="D62" s="44"/>
      <c r="E62" s="41" t="str">
        <f t="shared" si="1"/>
        <v> </v>
      </c>
      <c r="F62" s="43"/>
    </row>
    <row r="63" spans="2:6" ht="12.75">
      <c r="B63">
        <f t="shared" si="2"/>
      </c>
      <c r="C63" s="43"/>
      <c r="D63" s="44"/>
      <c r="E63" s="41" t="str">
        <f t="shared" si="1"/>
        <v> </v>
      </c>
      <c r="F63" s="43"/>
    </row>
    <row r="64" spans="2:6" ht="12.75">
      <c r="B64">
        <f t="shared" si="2"/>
      </c>
      <c r="C64" s="43"/>
      <c r="D64" s="44"/>
      <c r="E64" s="41" t="str">
        <f t="shared" si="1"/>
        <v> </v>
      </c>
      <c r="F64" s="43"/>
    </row>
    <row r="65" spans="2:6" ht="12.75">
      <c r="B65">
        <f t="shared" si="2"/>
      </c>
      <c r="C65" s="43"/>
      <c r="D65" s="44"/>
      <c r="E65" s="41" t="str">
        <f t="shared" si="1"/>
        <v> </v>
      </c>
      <c r="F65" s="43"/>
    </row>
    <row r="66" spans="2:6" ht="12.75">
      <c r="B66">
        <f t="shared" si="2"/>
      </c>
      <c r="C66" s="43"/>
      <c r="D66" s="44"/>
      <c r="E66" s="41" t="str">
        <f t="shared" si="1"/>
        <v> </v>
      </c>
      <c r="F66" s="43"/>
    </row>
    <row r="67" spans="2:6" ht="12.75">
      <c r="B67">
        <f t="shared" si="2"/>
      </c>
      <c r="C67" s="43"/>
      <c r="D67" s="44"/>
      <c r="E67" s="41" t="str">
        <f t="shared" si="1"/>
        <v> </v>
      </c>
      <c r="F67" s="43"/>
    </row>
    <row r="68" spans="2:6" ht="12.75">
      <c r="B68">
        <f t="shared" si="2"/>
      </c>
      <c r="C68" s="43"/>
      <c r="D68" s="44"/>
      <c r="E68" s="41" t="str">
        <f t="shared" si="1"/>
        <v> </v>
      </c>
      <c r="F68" s="43"/>
    </row>
    <row r="69" spans="2:6" ht="12.75">
      <c r="B69">
        <f t="shared" si="2"/>
      </c>
      <c r="C69" s="43"/>
      <c r="D69" s="44"/>
      <c r="E69" s="41" t="str">
        <f t="shared" si="1"/>
        <v> </v>
      </c>
      <c r="F69" s="43"/>
    </row>
    <row r="70" spans="2:6" ht="12.75">
      <c r="B70">
        <f t="shared" si="2"/>
      </c>
      <c r="C70" s="43"/>
      <c r="D70" s="44"/>
      <c r="E70" s="41" t="str">
        <f>CONCATENATE(C70," ",D70)</f>
        <v> </v>
      </c>
      <c r="F70" s="43"/>
    </row>
    <row r="71" spans="2:6" ht="12.75">
      <c r="B71">
        <f t="shared" si="2"/>
      </c>
      <c r="C71" s="43"/>
      <c r="D71" s="44"/>
      <c r="E71" s="41" t="str">
        <f>CONCATENATE(C71," ",D71)</f>
        <v> </v>
      </c>
      <c r="F71" s="43"/>
    </row>
    <row r="72" spans="2:6" ht="12.75">
      <c r="B72">
        <f t="shared" si="2"/>
      </c>
      <c r="C72" s="43"/>
      <c r="D72" s="44"/>
      <c r="E72" s="41" t="str">
        <f>CONCATENATE(C72," ",D72)</f>
        <v> </v>
      </c>
      <c r="F72" s="43"/>
    </row>
    <row r="73" spans="2:6" ht="12.75">
      <c r="B73">
        <f>IF(C73="","",B72+1)</f>
      </c>
      <c r="C73" s="43"/>
      <c r="D73" s="44"/>
      <c r="E73" s="41" t="str">
        <f>CONCATENATE(C73," ",D73)</f>
        <v> </v>
      </c>
      <c r="F73" s="43"/>
    </row>
  </sheetData>
  <sheetProtection password="C62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HP Inc.</cp:lastModifiedBy>
  <cp:lastPrinted>2015-11-23T09:22:48Z</cp:lastPrinted>
  <dcterms:created xsi:type="dcterms:W3CDTF">2003-04-17T15:11:25Z</dcterms:created>
  <dcterms:modified xsi:type="dcterms:W3CDTF">2019-01-03T09:56:26Z</dcterms:modified>
  <cp:category/>
  <cp:version/>
  <cp:contentType/>
  <cp:contentStatus/>
</cp:coreProperties>
</file>