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dari ve akademik personel" sheetId="1" r:id="rId1"/>
    <sheet name="göstergeler" sheetId="2" r:id="rId2"/>
    <sheet name="Katsayılar" sheetId="3" r:id="rId3"/>
  </sheets>
  <definedNames>
    <definedName name="_xlnm.Print_Area" localSheetId="0">'idari ve akademik personel'!$A$1:$L$25</definedName>
  </definedNames>
  <calcPr fullCalcOnLoad="1"/>
</workbook>
</file>

<file path=xl/comments1.xml><?xml version="1.0" encoding="utf-8"?>
<comments xmlns="http://schemas.openxmlformats.org/spreadsheetml/2006/main">
  <authors>
    <author>xx</author>
  </authors>
  <commentList>
    <comment ref="C6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SABİT DEĞER DEĞİŞTİRLMEYECEK</t>
        </r>
      </text>
    </comment>
    <comment ref="C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 
YILDA 2 DEFA 
 OCAK VE TEMMUZ AYLARINDA DEĞİŞECEK</t>
        </r>
      </text>
    </comment>
    <comment ref="C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
YILDA 2 DEFA
 OCAK VE TEMMUZ AYLARINDA DEĞİŞECEK</t>
        </r>
      </text>
    </comment>
    <comment ref="C1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1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1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16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1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D1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1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2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G17" authorId="0">
      <text>
        <r>
          <rPr>
            <b/>
            <sz val="9"/>
            <rFont val="Tahoma"/>
            <family val="0"/>
          </rPr>
          <t>DEĞİŞGEN</t>
        </r>
      </text>
    </comment>
    <comment ref="G1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22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varsa ilave edilecek
SADECE ASİSTANLAR İÇİN</t>
        </r>
      </text>
    </comment>
    <comment ref="C2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
VARSA GİRİLECEK</t>
        </r>
      </text>
    </comment>
    <comment ref="C13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3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3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DEĞİŞKEN</t>
        </r>
      </text>
    </comment>
    <comment ref="C3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3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D3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4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G41" authorId="0">
      <text>
        <r>
          <rPr>
            <b/>
            <sz val="9"/>
            <rFont val="Tahoma"/>
            <family val="0"/>
          </rPr>
          <t>DEĞİŞGEN</t>
        </r>
      </text>
    </comment>
    <comment ref="G42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  <comment ref="C43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4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45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DEĞİŞGEN</t>
        </r>
      </text>
    </comment>
    <comment ref="C3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SABİT DEĞER DEĞİŞTİRLMEYECEK</t>
        </r>
      </text>
    </comment>
    <comment ref="C3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 
YILDA 2 DEFA 
 OCAK VE TEMMUZ AYLARINDA DEĞİŞECEK</t>
        </r>
      </text>
    </comment>
    <comment ref="C32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KATSAYI DEĞİŞTİĞİNDE
YILDA 2 DEFA
 OCAK VE TEMMUZ AYLARINDA DEĞİŞECEK</t>
        </r>
      </text>
    </comment>
    <comment ref="C4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OTOMATİK</t>
        </r>
      </text>
    </comment>
  </commentList>
</comments>
</file>

<file path=xl/sharedStrings.xml><?xml version="1.0" encoding="utf-8"?>
<sst xmlns="http://schemas.openxmlformats.org/spreadsheetml/2006/main" count="112" uniqueCount="73">
  <si>
    <t>Ek Gösterge</t>
  </si>
  <si>
    <t>1 Numaralı Cetvel</t>
  </si>
  <si>
    <t>Aylık GÖSTERGE TABLOSU (1)</t>
  </si>
  <si>
    <t>DERECE</t>
  </si>
  <si>
    <t xml:space="preserve"> --</t>
  </si>
  <si>
    <t>D/ K</t>
  </si>
  <si>
    <t>Puan</t>
  </si>
  <si>
    <t>Maaş Göstergesi</t>
  </si>
  <si>
    <t>Enstitü Müdürü</t>
  </si>
  <si>
    <t>Rektör Yrd.</t>
  </si>
  <si>
    <t>Sabit</t>
  </si>
  <si>
    <t>İadari Görev ORANLARI</t>
  </si>
  <si>
    <t>Rektör</t>
  </si>
  <si>
    <t>%</t>
  </si>
  <si>
    <t>Dekan</t>
  </si>
  <si>
    <t>Dekan Yrd.</t>
  </si>
  <si>
    <t>Yüksek Okul Müd.</t>
  </si>
  <si>
    <t>Konservatuvar Müd</t>
  </si>
  <si>
    <t>Bölüm Başkanı</t>
  </si>
  <si>
    <t>Enstitü Müd.Yrd.</t>
  </si>
  <si>
    <t>Yüksek Okul Müd.Yrd.</t>
  </si>
  <si>
    <t>Konservatuvar Müd.Yrd.</t>
  </si>
  <si>
    <t>GELİŞTİRME ÖDENEKLERİ</t>
  </si>
  <si>
    <t>Afyon Merkezindeki bütün Fakülte ve Yüksekokul,MYO ve Enstitüler</t>
  </si>
  <si>
    <t>Dinar MYO</t>
  </si>
  <si>
    <t>Sandıklı MYO</t>
  </si>
  <si>
    <t>Şuhut MYO</t>
  </si>
  <si>
    <t>Çay MYO</t>
  </si>
  <si>
    <t>İscehisar MYO</t>
  </si>
  <si>
    <t>Sultandağı MYO</t>
  </si>
  <si>
    <t>Bolvadin MYO</t>
  </si>
  <si>
    <t>Emirdağ MYO</t>
  </si>
  <si>
    <t>Not: Geliştirme Ödeneği ;Öğrt.Grv , Uzman Kadrosunda Olanlara YARISI Diğerlerine TAMAMI</t>
  </si>
  <si>
    <t>Adı Soyadı</t>
  </si>
  <si>
    <t>Başmakçı</t>
  </si>
  <si>
    <t>Dazkırı</t>
  </si>
  <si>
    <t>Sinanpaşa</t>
  </si>
  <si>
    <t>Hocalar</t>
  </si>
  <si>
    <t>Maaş Başlama Tarihi</t>
  </si>
  <si>
    <t>Maaş Bitiş Tarihi</t>
  </si>
  <si>
    <t>Hesaplama Günü</t>
  </si>
  <si>
    <t xml:space="preserve">Maaş Derece </t>
  </si>
  <si>
    <t>Maş Kademesi</t>
  </si>
  <si>
    <t>Tutarı</t>
  </si>
  <si>
    <t>Maaş</t>
  </si>
  <si>
    <t>TOPLAM</t>
  </si>
  <si>
    <t>Ek Ödeme Oranı</t>
  </si>
  <si>
    <t>TL</t>
  </si>
  <si>
    <t>Ek Ödeme Tutarı</t>
  </si>
  <si>
    <t>TL Döner Sermaye Matrahı</t>
  </si>
  <si>
    <t>Üniversite Ödeneği Oranı %</t>
  </si>
  <si>
    <t>Üniversite Ödeneği</t>
  </si>
  <si>
    <t>AKADEMİK PERSONEL İÇİN</t>
  </si>
  <si>
    <t>Eğitim Öğretim Tazminatı</t>
  </si>
  <si>
    <t>Sağlık Bakanlığı Farkı</t>
  </si>
  <si>
    <t>İdari Görev  Ödeneği Oranı %</t>
  </si>
  <si>
    <t>İdari Görev Ödeneği</t>
  </si>
  <si>
    <t>xxx</t>
  </si>
  <si>
    <t>İDARİ PERSONEL İÇİN</t>
  </si>
  <si>
    <t>Yan Ödeme</t>
  </si>
  <si>
    <t>Özel Hizmet Taz.</t>
  </si>
  <si>
    <t>Yan Ödeme Puanı</t>
  </si>
  <si>
    <t>Özel Hizmet Taz.Oranı %</t>
  </si>
  <si>
    <t>yyyyyy</t>
  </si>
  <si>
    <t xml:space="preserve">01/01/2017 30/06/2017 </t>
  </si>
  <si>
    <t xml:space="preserve">01/06/2017 31/12/2017 </t>
  </si>
  <si>
    <t xml:space="preserve">01/01/2018 30/06/2018 </t>
  </si>
  <si>
    <t>KATSAYI</t>
  </si>
  <si>
    <t>YAN ÖDEME</t>
  </si>
  <si>
    <t>TABAN AYLIK</t>
  </si>
  <si>
    <t>Yıl</t>
  </si>
  <si>
    <t>Dönem</t>
  </si>
  <si>
    <t>YIL / Dönem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</si>
</sst>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#,##0.000000"/>
    <numFmt numFmtId="191" formatCode="#,##0.0000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;@"/>
    <numFmt numFmtId="196" formatCode="0.0000"/>
    <numFmt numFmtId="197" formatCode="0.000000"/>
    <numFmt numFmtId="198" formatCode="0.00000"/>
  </numFmts>
  <fonts count="68">
    <font>
      <sz val="10"/>
      <name val="Arial Tur"/>
      <family val="0"/>
    </font>
    <font>
      <sz val="7"/>
      <name val="Arial"/>
      <family val="2"/>
    </font>
    <font>
      <sz val="10"/>
      <name val="Arial"/>
      <family val="2"/>
    </font>
    <font>
      <sz val="8"/>
      <name val="Arial Tur"/>
      <family val="0"/>
    </font>
    <font>
      <sz val="12"/>
      <color indexed="8"/>
      <name val="Courier"/>
      <family val="1"/>
    </font>
    <font>
      <sz val="9"/>
      <color indexed="8"/>
      <name val="Arial Tur"/>
      <family val="2"/>
    </font>
    <font>
      <b/>
      <u val="single"/>
      <sz val="10"/>
      <name val="Arial"/>
      <family val="2"/>
    </font>
    <font>
      <sz val="10"/>
      <name val="Arial TUR"/>
      <family val="0"/>
    </font>
    <font>
      <sz val="9"/>
      <name val="Arial"/>
      <family val="2"/>
    </font>
    <font>
      <sz val="12"/>
      <name val="Arial Tur"/>
      <family val="0"/>
    </font>
    <font>
      <sz val="10"/>
      <color indexed="10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48"/>
      <name val="Arial Tur"/>
      <family val="0"/>
    </font>
    <font>
      <b/>
      <sz val="14"/>
      <color indexed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 Tur"/>
      <family val="0"/>
    </font>
    <font>
      <sz val="8"/>
      <color indexed="9"/>
      <name val="Arial Tur"/>
      <family val="0"/>
    </font>
    <font>
      <sz val="10"/>
      <color indexed="9"/>
      <name val="Arial Tur"/>
      <family val="0"/>
    </font>
    <font>
      <sz val="14"/>
      <color indexed="10"/>
      <name val="Arial Tur"/>
      <family val="0"/>
    </font>
    <font>
      <sz val="14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0"/>
      <color rgb="FF0070C0"/>
      <name val="Arial Tur"/>
      <family val="0"/>
    </font>
    <font>
      <sz val="8"/>
      <color theme="0"/>
      <name val="Arial Tur"/>
      <family val="0"/>
    </font>
    <font>
      <sz val="10"/>
      <color theme="0"/>
      <name val="Arial Tur"/>
      <family val="0"/>
    </font>
    <font>
      <sz val="14"/>
      <color rgb="FFFF0000"/>
      <name val="Arial Tur"/>
      <family val="0"/>
    </font>
    <font>
      <sz val="14"/>
      <color rgb="FF0070C0"/>
      <name val="Arial Tur"/>
      <family val="0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4" fontId="0" fillId="4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1" fontId="0" fillId="32" borderId="0" xfId="0" applyNumberFormat="1" applyFill="1" applyAlignment="1" applyProtection="1">
      <alignment/>
      <protection hidden="1"/>
    </xf>
    <xf numFmtId="4" fontId="12" fillId="4" borderId="0" xfId="0" applyNumberFormat="1" applyFont="1" applyFill="1" applyAlignment="1" applyProtection="1">
      <alignment/>
      <protection hidden="1"/>
    </xf>
    <xf numFmtId="1" fontId="0" fillId="4" borderId="0" xfId="0" applyNumberForma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4" fontId="0" fillId="32" borderId="0" xfId="0" applyNumberFormat="1" applyFill="1" applyAlignment="1" applyProtection="1">
      <alignment/>
      <protection hidden="1"/>
    </xf>
    <xf numFmtId="4" fontId="12" fillId="32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14" fontId="11" fillId="0" borderId="0" xfId="0" applyNumberFormat="1" applyFont="1" applyAlignment="1" applyProtection="1">
      <alignment/>
      <protection hidden="1" locked="0"/>
    </xf>
    <xf numFmtId="14" fontId="0" fillId="4" borderId="0" xfId="0" applyNumberFormat="1" applyFill="1" applyAlignment="1" applyProtection="1">
      <alignment/>
      <protection hidden="1" locked="0"/>
    </xf>
    <xf numFmtId="1" fontId="11" fillId="0" borderId="0" xfId="0" applyNumberFormat="1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4" fontId="11" fillId="0" borderId="0" xfId="0" applyNumberFormat="1" applyFont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14" fontId="0" fillId="32" borderId="0" xfId="0" applyNumberFormat="1" applyFill="1" applyAlignment="1" applyProtection="1">
      <alignment/>
      <protection hidden="1" locked="0"/>
    </xf>
    <xf numFmtId="0" fontId="0" fillId="4" borderId="0" xfId="0" applyFill="1" applyAlignment="1" applyProtection="1">
      <alignment/>
      <protection hidden="1" locked="0"/>
    </xf>
    <xf numFmtId="0" fontId="0" fillId="32" borderId="0" xfId="0" applyFill="1" applyAlignment="1" applyProtection="1">
      <alignment/>
      <protection hidden="1" locked="0"/>
    </xf>
    <xf numFmtId="0" fontId="61" fillId="0" borderId="0" xfId="0" applyFont="1" applyAlignment="1" applyProtection="1">
      <alignment/>
      <protection locked="0"/>
    </xf>
    <xf numFmtId="0" fontId="17" fillId="8" borderId="0" xfId="0" applyFont="1" applyFill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62" fillId="0" borderId="0" xfId="0" applyFont="1" applyAlignment="1" applyProtection="1">
      <alignment horizontal="center"/>
      <protection locked="0"/>
    </xf>
    <xf numFmtId="0" fontId="63" fillId="34" borderId="0" xfId="0" applyFont="1" applyFill="1" applyAlignment="1" applyProtection="1">
      <alignment/>
      <protection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197" fontId="0" fillId="0" borderId="0" xfId="0" applyNumberFormat="1" applyAlignment="1" applyProtection="1">
      <alignment/>
      <protection hidden="1"/>
    </xf>
    <xf numFmtId="0" fontId="65" fillId="0" borderId="15" xfId="0" applyFont="1" applyBorder="1" applyAlignment="1" applyProtection="1">
      <alignment horizontal="center"/>
      <protection hidden="1"/>
    </xf>
    <xf numFmtId="0" fontId="66" fillId="0" borderId="15" xfId="0" applyFont="1" applyBorder="1" applyAlignment="1" applyProtection="1">
      <alignment horizontal="center"/>
      <protection hidden="1"/>
    </xf>
    <xf numFmtId="190" fontId="0" fillId="4" borderId="0" xfId="0" applyNumberFormat="1" applyFill="1" applyAlignment="1" applyProtection="1">
      <alignment/>
      <protection hidden="1" locked="0"/>
    </xf>
    <xf numFmtId="190" fontId="0" fillId="32" borderId="0" xfId="0" applyNumberFormat="1" applyFill="1" applyAlignment="1" applyProtection="1">
      <alignment/>
      <protection hidden="1" locked="0"/>
    </xf>
    <xf numFmtId="0" fontId="15" fillId="32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3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 textRotation="90" wrapText="1"/>
      <protection/>
    </xf>
    <xf numFmtId="190" fontId="4" fillId="0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6" fillId="12" borderId="0" xfId="0" applyFont="1" applyFill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tabSelected="1" workbookViewId="0" topLeftCell="A1">
      <selection activeCell="Q12" sqref="Q12"/>
    </sheetView>
  </sheetViews>
  <sheetFormatPr defaultColWidth="9.00390625" defaultRowHeight="12.75"/>
  <cols>
    <col min="1" max="1" width="9.125" style="21" customWidth="1"/>
    <col min="2" max="2" width="31.00390625" style="21" bestFit="1" customWidth="1"/>
    <col min="3" max="3" width="22.75390625" style="21" bestFit="1" customWidth="1"/>
    <col min="4" max="4" width="9.125" style="21" customWidth="1"/>
    <col min="5" max="5" width="5.625" style="21" customWidth="1"/>
    <col min="6" max="6" width="17.375" style="21" bestFit="1" customWidth="1"/>
    <col min="7" max="7" width="13.00390625" style="21" customWidth="1"/>
    <col min="8" max="16384" width="9.125" style="21" customWidth="1"/>
  </cols>
  <sheetData>
    <row r="1" ht="12.75"/>
    <row r="2" spans="1:12" ht="18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2.75"/>
    <row r="4" spans="2:3" ht="15">
      <c r="B4" s="22" t="s">
        <v>33</v>
      </c>
      <c r="C4" s="41" t="s">
        <v>57</v>
      </c>
    </row>
    <row r="5" spans="2:7" ht="15">
      <c r="B5" s="22"/>
      <c r="G5" s="23" t="s">
        <v>43</v>
      </c>
    </row>
    <row r="6" spans="2:3" ht="15">
      <c r="B6" s="22" t="str">
        <f>+göstergeler!M3</f>
        <v>Sabit</v>
      </c>
      <c r="C6" s="24">
        <f>+göstergeler!$N$3</f>
        <v>9500</v>
      </c>
    </row>
    <row r="7" spans="2:7" ht="15">
      <c r="B7" s="22" t="str">
        <f>+göstergeler!M4</f>
        <v>KATSAYI</v>
      </c>
      <c r="C7" s="64">
        <f>+göstergeler!N4</f>
        <v>0.10855</v>
      </c>
      <c r="F7" s="21" t="s">
        <v>44</v>
      </c>
      <c r="G7" s="25">
        <f>(C17*$C$7)/30*$C$13</f>
        <v>103.12249999999999</v>
      </c>
    </row>
    <row r="8" spans="2:7" ht="15">
      <c r="B8" s="22" t="str">
        <f>+göstergeler!M6</f>
        <v>YAN ÖDEME</v>
      </c>
      <c r="C8" s="49">
        <f>+göstergeler!N6</f>
        <v>0.034424</v>
      </c>
      <c r="F8" s="21" t="s">
        <v>0</v>
      </c>
      <c r="G8" s="25">
        <f>(C19*$C$7)/30*$C$13</f>
        <v>249.665</v>
      </c>
    </row>
    <row r="9" spans="2:7" ht="15">
      <c r="B9" s="22"/>
      <c r="G9" s="25"/>
    </row>
    <row r="10" spans="2:7" ht="15.75">
      <c r="B10" s="22" t="s">
        <v>38</v>
      </c>
      <c r="C10" s="42">
        <v>40801</v>
      </c>
      <c r="F10" s="21" t="s">
        <v>51</v>
      </c>
      <c r="G10" s="25">
        <f>((C6*C7)*C20/100)/30*C13</f>
        <v>1072.474</v>
      </c>
    </row>
    <row r="11" spans="2:7" ht="25.5">
      <c r="B11" s="22" t="s">
        <v>39</v>
      </c>
      <c r="C11" s="43">
        <v>40830</v>
      </c>
      <c r="F11" s="26" t="s">
        <v>53</v>
      </c>
      <c r="G11" s="25">
        <f>IF(C15&lt;=0,0,(C6*C7)/12)/30*C13</f>
        <v>85.93541666666665</v>
      </c>
    </row>
    <row r="12" spans="2:7" ht="25.5">
      <c r="B12" s="22"/>
      <c r="C12" s="27"/>
      <c r="F12" s="28" t="s">
        <v>54</v>
      </c>
      <c r="G12" s="25">
        <f>+C22</f>
        <v>0</v>
      </c>
    </row>
    <row r="13" spans="2:7" ht="15">
      <c r="B13" s="22" t="s">
        <v>40</v>
      </c>
      <c r="C13" s="29">
        <f>IF(C11-C10+1=31,30,C11-C10+1)</f>
        <v>30</v>
      </c>
      <c r="F13" s="21" t="s">
        <v>56</v>
      </c>
      <c r="G13" s="25">
        <f>(((C17+C19)*C7)*C21/100)/30*C13</f>
        <v>70.55749999999999</v>
      </c>
    </row>
    <row r="14" spans="2:3" ht="15">
      <c r="B14" s="22"/>
      <c r="C14" s="27"/>
    </row>
    <row r="15" spans="2:8" ht="20.25">
      <c r="B15" s="22" t="s">
        <v>41</v>
      </c>
      <c r="C15" s="44">
        <v>4</v>
      </c>
      <c r="D15" s="67" t="str">
        <f>CONCATENATE(C15,C16)</f>
        <v>42</v>
      </c>
      <c r="F15" s="21" t="s">
        <v>45</v>
      </c>
      <c r="G15" s="30">
        <f>SUM(G7:G13)</f>
        <v>1581.7544166666664</v>
      </c>
      <c r="H15" s="21" t="s">
        <v>49</v>
      </c>
    </row>
    <row r="16" spans="2:4" ht="15.75">
      <c r="B16" s="22" t="s">
        <v>42</v>
      </c>
      <c r="C16" s="44">
        <v>2</v>
      </c>
      <c r="D16" s="67"/>
    </row>
    <row r="17" spans="2:7" ht="15">
      <c r="B17" s="22" t="s">
        <v>7</v>
      </c>
      <c r="C17" s="31">
        <f>VLOOKUP(D15,göstergeler!$L$16:$M$286,2,FALSE)</f>
        <v>950</v>
      </c>
      <c r="F17" s="21" t="s">
        <v>46</v>
      </c>
      <c r="G17" s="47">
        <v>0.65</v>
      </c>
    </row>
    <row r="18" spans="2:8" ht="15">
      <c r="B18" s="22"/>
      <c r="C18" s="32"/>
      <c r="F18" s="21" t="s">
        <v>48</v>
      </c>
      <c r="G18" s="33">
        <f>(9500*$C$7*G17)</f>
        <v>670.29625</v>
      </c>
      <c r="H18" s="21" t="s">
        <v>47</v>
      </c>
    </row>
    <row r="19" spans="2:3" ht="15.75">
      <c r="B19" s="22" t="s">
        <v>0</v>
      </c>
      <c r="C19" s="45">
        <v>2300</v>
      </c>
    </row>
    <row r="20" spans="2:3" ht="15.75">
      <c r="B20" s="22" t="s">
        <v>50</v>
      </c>
      <c r="C20" s="45">
        <v>104</v>
      </c>
    </row>
    <row r="21" spans="2:3" ht="15.75">
      <c r="B21" s="22" t="s">
        <v>55</v>
      </c>
      <c r="C21" s="45">
        <v>20</v>
      </c>
    </row>
    <row r="22" spans="2:4" ht="15.75">
      <c r="B22" s="22" t="s">
        <v>54</v>
      </c>
      <c r="C22" s="46"/>
      <c r="D22" s="21" t="s">
        <v>47</v>
      </c>
    </row>
    <row r="23" ht="12.75"/>
    <row r="24" spans="2:3" ht="15.75">
      <c r="B24" s="22"/>
      <c r="C24" s="34"/>
    </row>
    <row r="25" spans="1:12" ht="15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8">
      <c r="A26" s="74" t="s">
        <v>58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ht="12.75"/>
    <row r="28" spans="2:3" ht="15">
      <c r="B28" s="22" t="s">
        <v>33</v>
      </c>
      <c r="C28" s="41" t="s">
        <v>63</v>
      </c>
    </row>
    <row r="29" spans="2:7" ht="15">
      <c r="B29" s="22"/>
      <c r="G29" s="23" t="s">
        <v>43</v>
      </c>
    </row>
    <row r="30" spans="2:3" ht="15">
      <c r="B30" s="22" t="str">
        <f>+B6</f>
        <v>Sabit</v>
      </c>
      <c r="C30" s="37">
        <f>+göstergeler!$N$3</f>
        <v>9500</v>
      </c>
    </row>
    <row r="31" spans="2:7" ht="15">
      <c r="B31" s="22" t="str">
        <f>+B7</f>
        <v>KATSAYI</v>
      </c>
      <c r="C31" s="65">
        <f>+göstergeler!$N$4</f>
        <v>0.10855</v>
      </c>
      <c r="F31" s="21" t="s">
        <v>44</v>
      </c>
      <c r="G31" s="38">
        <f>(C41*$C$7)/30*$C$13</f>
        <v>71.643</v>
      </c>
    </row>
    <row r="32" spans="2:7" ht="15">
      <c r="B32" s="22" t="str">
        <f>+B8</f>
        <v>YAN ÖDEME</v>
      </c>
      <c r="C32" s="50">
        <f>+göstergeler!$N$6</f>
        <v>0.034424</v>
      </c>
      <c r="F32" s="21" t="s">
        <v>0</v>
      </c>
      <c r="G32" s="38">
        <f>(C43*$C$7)/30*$C$13</f>
        <v>86.83999999999999</v>
      </c>
    </row>
    <row r="33" spans="2:7" ht="15">
      <c r="B33" s="22"/>
      <c r="F33" s="21" t="s">
        <v>59</v>
      </c>
      <c r="G33" s="38">
        <f>((C44*C32)/30)*C37</f>
        <v>58.52080000000001</v>
      </c>
    </row>
    <row r="34" spans="2:7" ht="15.75">
      <c r="B34" s="22" t="s">
        <v>38</v>
      </c>
      <c r="C34" s="42">
        <v>40770</v>
      </c>
      <c r="F34" s="21" t="s">
        <v>60</v>
      </c>
      <c r="G34" s="38">
        <f>((C30*C31)*C45/100)/30*C37</f>
        <v>969.3515000000001</v>
      </c>
    </row>
    <row r="35" spans="2:3" ht="15">
      <c r="B35" s="22" t="s">
        <v>39</v>
      </c>
      <c r="C35" s="48">
        <v>40800</v>
      </c>
    </row>
    <row r="36" spans="2:8" ht="20.25">
      <c r="B36" s="22"/>
      <c r="C36" s="27"/>
      <c r="F36" s="21" t="s">
        <v>45</v>
      </c>
      <c r="G36" s="39">
        <f>SUM(G31:G35)</f>
        <v>1186.3553000000002</v>
      </c>
      <c r="H36" s="21" t="s">
        <v>49</v>
      </c>
    </row>
    <row r="37" spans="2:6" ht="15">
      <c r="B37" s="22" t="s">
        <v>40</v>
      </c>
      <c r="C37" s="29">
        <f>IF(C35-C34+1=31,30,C35-C34+1)</f>
        <v>30</v>
      </c>
      <c r="F37" s="40"/>
    </row>
    <row r="38" spans="2:3" ht="15">
      <c r="B38" s="22"/>
      <c r="C38" s="27"/>
    </row>
    <row r="39" spans="2:4" ht="15.75">
      <c r="B39" s="22" t="s">
        <v>41</v>
      </c>
      <c r="C39" s="44">
        <v>8</v>
      </c>
      <c r="D39" s="68" t="str">
        <f>CONCATENATE(C39,C40)</f>
        <v>81</v>
      </c>
    </row>
    <row r="40" spans="2:4" ht="15.75">
      <c r="B40" s="22" t="s">
        <v>42</v>
      </c>
      <c r="C40" s="44">
        <v>1</v>
      </c>
      <c r="D40" s="68"/>
    </row>
    <row r="41" spans="2:7" ht="15">
      <c r="B41" s="22" t="s">
        <v>7</v>
      </c>
      <c r="C41" s="29">
        <f>VLOOKUP(D39,göstergeler!$L$16:$M$286,2,FALSE)</f>
        <v>660</v>
      </c>
      <c r="F41" s="21" t="s">
        <v>46</v>
      </c>
      <c r="G41" s="47">
        <v>0.72</v>
      </c>
    </row>
    <row r="42" spans="2:8" ht="15">
      <c r="B42" s="22"/>
      <c r="C42" s="32"/>
      <c r="F42" s="21" t="s">
        <v>48</v>
      </c>
      <c r="G42" s="33">
        <f>(9500*$C$7*G41)</f>
        <v>742.4819999999999</v>
      </c>
      <c r="H42" s="21" t="s">
        <v>47</v>
      </c>
    </row>
    <row r="43" spans="2:3" ht="15.75">
      <c r="B43" s="22" t="s">
        <v>0</v>
      </c>
      <c r="C43" s="45">
        <v>800</v>
      </c>
    </row>
    <row r="44" spans="2:3" ht="15.75">
      <c r="B44" s="22" t="s">
        <v>61</v>
      </c>
      <c r="C44" s="45">
        <v>1700</v>
      </c>
    </row>
    <row r="45" spans="2:3" ht="15.75">
      <c r="B45" s="22" t="s">
        <v>62</v>
      </c>
      <c r="C45" s="45">
        <v>94</v>
      </c>
    </row>
    <row r="48" ht="12.75"/>
  </sheetData>
  <sheetProtection password="C620" sheet="1"/>
  <mergeCells count="4">
    <mergeCell ref="A2:L2"/>
    <mergeCell ref="D15:D16"/>
    <mergeCell ref="A26:L26"/>
    <mergeCell ref="D39:D40"/>
  </mergeCells>
  <printOptions/>
  <pageMargins left="0.75" right="0.75" top="1" bottom="1" header="0.5" footer="0.5"/>
  <pageSetup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6"/>
  <sheetViews>
    <sheetView zoomScalePageLayoutView="0" workbookViewId="0" topLeftCell="J1">
      <selection activeCell="N24" sqref="N24"/>
    </sheetView>
  </sheetViews>
  <sheetFormatPr defaultColWidth="9.00390625" defaultRowHeight="12.75"/>
  <cols>
    <col min="1" max="11" width="9.125" style="2" customWidth="1"/>
    <col min="12" max="12" width="14.625" style="2" bestFit="1" customWidth="1"/>
    <col min="13" max="13" width="13.875" style="2" customWidth="1"/>
    <col min="14" max="14" width="12.125" style="2" customWidth="1"/>
    <col min="15" max="15" width="11.75390625" style="2" customWidth="1"/>
    <col min="16" max="17" width="9.125" style="2" customWidth="1"/>
    <col min="18" max="18" width="20.875" style="2" bestFit="1" customWidth="1"/>
    <col min="19" max="16384" width="9.125" style="2" customWidth="1"/>
  </cols>
  <sheetData>
    <row r="1" spans="1:10" ht="12.75">
      <c r="A1" s="1"/>
      <c r="B1" s="71" t="s">
        <v>1</v>
      </c>
      <c r="C1" s="71"/>
      <c r="D1" s="71"/>
      <c r="E1" s="71"/>
      <c r="F1" s="71"/>
      <c r="G1" s="71"/>
      <c r="H1" s="71"/>
      <c r="I1" s="71"/>
      <c r="J1" s="71"/>
    </row>
    <row r="2" spans="1:15" ht="13.5" thickBot="1">
      <c r="A2" s="1"/>
      <c r="B2" s="1"/>
      <c r="C2" s="72" t="s">
        <v>2</v>
      </c>
      <c r="D2" s="72"/>
      <c r="E2" s="72"/>
      <c r="F2" s="72"/>
      <c r="G2" s="72"/>
      <c r="H2" s="72"/>
      <c r="I2" s="1"/>
      <c r="J2" s="1"/>
      <c r="M2" s="52" t="s">
        <v>72</v>
      </c>
      <c r="N2" s="51">
        <v>2018</v>
      </c>
      <c r="O2" s="54">
        <v>1</v>
      </c>
    </row>
    <row r="3" spans="1:20" ht="35.25" thickBot="1">
      <c r="A3" s="3" t="s">
        <v>3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M3" s="2" t="s">
        <v>10</v>
      </c>
      <c r="N3" s="20">
        <v>9500</v>
      </c>
      <c r="O3" s="20"/>
      <c r="R3" s="73" t="s">
        <v>11</v>
      </c>
      <c r="S3" s="73"/>
      <c r="T3" s="73"/>
    </row>
    <row r="4" spans="1:19" ht="15.75" thickBot="1">
      <c r="A4" s="5">
        <v>1</v>
      </c>
      <c r="B4" s="6">
        <v>1320</v>
      </c>
      <c r="C4" s="6">
        <v>1380</v>
      </c>
      <c r="D4" s="6">
        <v>1440</v>
      </c>
      <c r="E4" s="6">
        <v>1500</v>
      </c>
      <c r="F4" s="7" t="s">
        <v>4</v>
      </c>
      <c r="G4" s="7" t="s">
        <v>4</v>
      </c>
      <c r="H4" s="7" t="s">
        <v>4</v>
      </c>
      <c r="I4" s="7" t="s">
        <v>4</v>
      </c>
      <c r="J4" s="7" t="s">
        <v>4</v>
      </c>
      <c r="L4" s="55" t="str">
        <f>CONCATENATE($N$2,"/",$O$2,M4)</f>
        <v>2018/1KATSAYI</v>
      </c>
      <c r="M4" s="53" t="s">
        <v>67</v>
      </c>
      <c r="N4" s="70">
        <f>IF(ISERROR(VLOOKUP(L4,Katsayılar!$B$16:$D$24,3,FALSE)),"Yıl ve Dönem Giriniz",(VLOOKUP(L4,Katsayılar!$B$16:$D$24,3,FALSE)))</f>
        <v>0.10855</v>
      </c>
      <c r="O4" s="70"/>
      <c r="S4" s="2" t="s">
        <v>13</v>
      </c>
    </row>
    <row r="5" spans="1:19" ht="15.75" thickBot="1">
      <c r="A5" s="5">
        <v>2</v>
      </c>
      <c r="B5" s="6">
        <v>1155</v>
      </c>
      <c r="C5" s="6">
        <v>1210</v>
      </c>
      <c r="D5" s="6">
        <v>1265</v>
      </c>
      <c r="E5" s="6">
        <v>1320</v>
      </c>
      <c r="F5" s="6">
        <v>1380</v>
      </c>
      <c r="G5" s="6">
        <v>1440</v>
      </c>
      <c r="H5" s="7" t="s">
        <v>4</v>
      </c>
      <c r="I5" s="7" t="s">
        <v>4</v>
      </c>
      <c r="J5" s="7" t="s">
        <v>4</v>
      </c>
      <c r="L5" s="55" t="str">
        <f>CONCATENATE($N$2,"/",$O$2,M5)</f>
        <v>2018/1TABAN AYLIK</v>
      </c>
      <c r="M5" s="53" t="s">
        <v>69</v>
      </c>
      <c r="N5" s="70">
        <f>IF(ISERROR(VLOOKUP(L5,Katsayılar!$B$16:$D$24,3,FALSE)),"Yıl ve Dönem Giriniz",(VLOOKUP(L5,Katsayılar!$B$16:$D$24,3,FALSE)))</f>
        <v>1.699121</v>
      </c>
      <c r="O5" s="70"/>
      <c r="R5" s="2" t="s">
        <v>12</v>
      </c>
      <c r="S5" s="2">
        <v>70</v>
      </c>
    </row>
    <row r="6" spans="1:19" ht="15.75" thickBot="1">
      <c r="A6" s="5">
        <v>3</v>
      </c>
      <c r="B6" s="6">
        <v>1020</v>
      </c>
      <c r="C6" s="6">
        <v>1065</v>
      </c>
      <c r="D6" s="6">
        <v>1110</v>
      </c>
      <c r="E6" s="6">
        <v>1155</v>
      </c>
      <c r="F6" s="6">
        <v>1210</v>
      </c>
      <c r="G6" s="6">
        <v>1265</v>
      </c>
      <c r="H6" s="6">
        <v>1320</v>
      </c>
      <c r="I6" s="6">
        <v>1380</v>
      </c>
      <c r="J6" s="7" t="s">
        <v>4</v>
      </c>
      <c r="L6" s="55" t="str">
        <f>CONCATENATE($N$2,"/",$O$2,M6)</f>
        <v>2018/1YAN ÖDEME</v>
      </c>
      <c r="M6" s="53" t="s">
        <v>68</v>
      </c>
      <c r="N6" s="70">
        <f>IF(ISERROR(VLOOKUP(L6,Katsayılar!$B$16:$D$24,3,FALSE)),"Yıl ve Dönem Giriniz",(VLOOKUP(L6,Katsayılar!$B$16:$D$24,3,FALSE)))</f>
        <v>0.034424</v>
      </c>
      <c r="O6" s="70"/>
      <c r="R6" s="2" t="s">
        <v>9</v>
      </c>
      <c r="S6" s="2">
        <v>30</v>
      </c>
    </row>
    <row r="7" spans="1:19" ht="13.5" thickBot="1">
      <c r="A7" s="5">
        <v>4</v>
      </c>
      <c r="B7" s="6">
        <v>915</v>
      </c>
      <c r="C7" s="6">
        <v>950</v>
      </c>
      <c r="D7" s="6">
        <v>985</v>
      </c>
      <c r="E7" s="6">
        <v>1020</v>
      </c>
      <c r="F7" s="6">
        <v>1065</v>
      </c>
      <c r="G7" s="6">
        <v>1110</v>
      </c>
      <c r="H7" s="6">
        <v>1155</v>
      </c>
      <c r="I7" s="6">
        <v>1210</v>
      </c>
      <c r="J7" s="6">
        <v>1265</v>
      </c>
      <c r="R7" s="2" t="s">
        <v>14</v>
      </c>
      <c r="S7" s="2">
        <v>30</v>
      </c>
    </row>
    <row r="8" spans="1:19" ht="13.5" thickBot="1">
      <c r="A8" s="5">
        <v>5</v>
      </c>
      <c r="B8" s="6">
        <v>835</v>
      </c>
      <c r="C8" s="6">
        <v>865</v>
      </c>
      <c r="D8" s="6">
        <v>895</v>
      </c>
      <c r="E8" s="6">
        <v>915</v>
      </c>
      <c r="F8" s="6">
        <v>950</v>
      </c>
      <c r="G8" s="6">
        <v>985</v>
      </c>
      <c r="H8" s="6">
        <v>1020</v>
      </c>
      <c r="I8" s="6">
        <v>1065</v>
      </c>
      <c r="J8" s="6">
        <v>1110</v>
      </c>
      <c r="R8" s="2" t="s">
        <v>15</v>
      </c>
      <c r="S8" s="2">
        <v>20</v>
      </c>
    </row>
    <row r="9" spans="1:19" ht="13.5" thickBot="1">
      <c r="A9" s="5">
        <v>6</v>
      </c>
      <c r="B9" s="6">
        <v>760</v>
      </c>
      <c r="C9" s="6">
        <v>785</v>
      </c>
      <c r="D9" s="6">
        <v>810</v>
      </c>
      <c r="E9" s="6">
        <v>835</v>
      </c>
      <c r="F9" s="6">
        <v>865</v>
      </c>
      <c r="G9" s="6">
        <v>895</v>
      </c>
      <c r="H9" s="6">
        <v>915</v>
      </c>
      <c r="I9" s="6">
        <v>950</v>
      </c>
      <c r="J9" s="6">
        <v>985</v>
      </c>
      <c r="R9" s="2" t="s">
        <v>8</v>
      </c>
      <c r="S9" s="2">
        <v>20</v>
      </c>
    </row>
    <row r="10" spans="1:19" ht="13.5" thickBot="1">
      <c r="A10" s="5">
        <v>7</v>
      </c>
      <c r="B10" s="6">
        <v>705</v>
      </c>
      <c r="C10" s="6">
        <v>720</v>
      </c>
      <c r="D10" s="6">
        <v>740</v>
      </c>
      <c r="E10" s="6">
        <v>760</v>
      </c>
      <c r="F10" s="6">
        <v>785</v>
      </c>
      <c r="G10" s="6">
        <v>810</v>
      </c>
      <c r="H10" s="6">
        <v>835</v>
      </c>
      <c r="I10" s="6">
        <v>865</v>
      </c>
      <c r="J10" s="6">
        <v>895</v>
      </c>
      <c r="R10" s="2" t="s">
        <v>16</v>
      </c>
      <c r="S10" s="2">
        <v>20</v>
      </c>
    </row>
    <row r="11" spans="1:19" ht="13.5" thickBot="1">
      <c r="A11" s="5">
        <v>8</v>
      </c>
      <c r="B11" s="6">
        <v>660</v>
      </c>
      <c r="C11" s="6">
        <v>675</v>
      </c>
      <c r="D11" s="6">
        <v>690</v>
      </c>
      <c r="E11" s="6">
        <v>705</v>
      </c>
      <c r="F11" s="6">
        <v>720</v>
      </c>
      <c r="G11" s="6">
        <v>740</v>
      </c>
      <c r="H11" s="6">
        <v>760</v>
      </c>
      <c r="I11" s="6">
        <v>785</v>
      </c>
      <c r="J11" s="6">
        <v>810</v>
      </c>
      <c r="R11" s="2" t="s">
        <v>17</v>
      </c>
      <c r="S11" s="2">
        <v>20</v>
      </c>
    </row>
    <row r="12" spans="1:19" ht="13.5" thickBot="1">
      <c r="A12" s="5">
        <v>9</v>
      </c>
      <c r="B12" s="6">
        <v>620</v>
      </c>
      <c r="C12" s="6">
        <v>630</v>
      </c>
      <c r="D12" s="6">
        <v>645</v>
      </c>
      <c r="E12" s="6">
        <v>660</v>
      </c>
      <c r="F12" s="6">
        <v>675</v>
      </c>
      <c r="G12" s="6">
        <v>690</v>
      </c>
      <c r="H12" s="6">
        <v>705</v>
      </c>
      <c r="I12" s="6">
        <v>720</v>
      </c>
      <c r="J12" s="6">
        <v>740</v>
      </c>
      <c r="R12" s="2" t="s">
        <v>18</v>
      </c>
      <c r="S12" s="2">
        <v>20</v>
      </c>
    </row>
    <row r="13" spans="1:19" ht="13.5" thickBot="1">
      <c r="A13" s="5">
        <v>10</v>
      </c>
      <c r="B13" s="6">
        <v>590</v>
      </c>
      <c r="C13" s="6">
        <v>600</v>
      </c>
      <c r="D13" s="6">
        <v>610</v>
      </c>
      <c r="E13" s="6">
        <v>620</v>
      </c>
      <c r="F13" s="6">
        <v>630</v>
      </c>
      <c r="G13" s="6">
        <v>645</v>
      </c>
      <c r="H13" s="6">
        <v>660</v>
      </c>
      <c r="I13" s="6">
        <v>675</v>
      </c>
      <c r="J13" s="6">
        <v>690</v>
      </c>
      <c r="R13" s="2" t="s">
        <v>19</v>
      </c>
      <c r="S13" s="2">
        <v>15</v>
      </c>
    </row>
    <row r="14" spans="1:19" ht="13.5" thickBot="1">
      <c r="A14" s="5">
        <v>11</v>
      </c>
      <c r="B14" s="6">
        <v>560</v>
      </c>
      <c r="C14" s="6">
        <v>570</v>
      </c>
      <c r="D14" s="6">
        <v>580</v>
      </c>
      <c r="E14" s="6">
        <v>590</v>
      </c>
      <c r="F14" s="6">
        <v>600</v>
      </c>
      <c r="G14" s="6">
        <v>610</v>
      </c>
      <c r="H14" s="6">
        <v>620</v>
      </c>
      <c r="I14" s="6">
        <v>630</v>
      </c>
      <c r="J14" s="6">
        <v>645</v>
      </c>
      <c r="R14" s="2" t="s">
        <v>20</v>
      </c>
      <c r="S14" s="2">
        <v>15</v>
      </c>
    </row>
    <row r="15" spans="1:19" ht="13.5" thickBot="1">
      <c r="A15" s="5">
        <v>12</v>
      </c>
      <c r="B15" s="6">
        <v>545</v>
      </c>
      <c r="C15" s="6">
        <v>550</v>
      </c>
      <c r="D15" s="6">
        <v>555</v>
      </c>
      <c r="E15" s="6">
        <v>560</v>
      </c>
      <c r="F15" s="6">
        <v>570</v>
      </c>
      <c r="G15" s="6">
        <v>580</v>
      </c>
      <c r="H15" s="6">
        <v>590</v>
      </c>
      <c r="I15" s="6">
        <v>600</v>
      </c>
      <c r="J15" s="6">
        <v>610</v>
      </c>
      <c r="L15" s="2" t="s">
        <v>5</v>
      </c>
      <c r="M15" s="2" t="s">
        <v>6</v>
      </c>
      <c r="R15" s="2" t="s">
        <v>21</v>
      </c>
      <c r="S15" s="2">
        <v>15</v>
      </c>
    </row>
    <row r="16" spans="1:13" ht="13.5" thickBot="1">
      <c r="A16" s="5">
        <v>13</v>
      </c>
      <c r="B16" s="6">
        <v>530</v>
      </c>
      <c r="C16" s="6">
        <v>535</v>
      </c>
      <c r="D16" s="6">
        <v>540</v>
      </c>
      <c r="E16" s="6">
        <v>545</v>
      </c>
      <c r="F16" s="6">
        <v>550</v>
      </c>
      <c r="G16" s="6">
        <v>555</v>
      </c>
      <c r="H16" s="6">
        <v>560</v>
      </c>
      <c r="I16" s="6">
        <v>570</v>
      </c>
      <c r="J16" s="6">
        <v>580</v>
      </c>
      <c r="L16" s="8" t="str">
        <f>CONCATENATE($A$4,B3)</f>
        <v>11</v>
      </c>
      <c r="M16" s="8">
        <f>+L17</f>
        <v>1320</v>
      </c>
    </row>
    <row r="17" spans="1:13" ht="13.5" thickBot="1">
      <c r="A17" s="5">
        <v>14</v>
      </c>
      <c r="B17" s="6">
        <v>515</v>
      </c>
      <c r="C17" s="6">
        <v>520</v>
      </c>
      <c r="D17" s="6">
        <v>525</v>
      </c>
      <c r="E17" s="6">
        <v>530</v>
      </c>
      <c r="F17" s="6">
        <v>535</v>
      </c>
      <c r="G17" s="6">
        <v>540</v>
      </c>
      <c r="H17" s="6">
        <v>545</v>
      </c>
      <c r="I17" s="6">
        <v>550</v>
      </c>
      <c r="J17" s="6">
        <v>555</v>
      </c>
      <c r="L17" s="6">
        <v>1320</v>
      </c>
      <c r="M17" s="6"/>
    </row>
    <row r="18" spans="1:18" ht="13.5" thickBot="1">
      <c r="A18" s="5">
        <v>15</v>
      </c>
      <c r="B18" s="6">
        <v>500</v>
      </c>
      <c r="C18" s="6">
        <v>505</v>
      </c>
      <c r="D18" s="6">
        <v>510</v>
      </c>
      <c r="E18" s="6">
        <v>515</v>
      </c>
      <c r="F18" s="6">
        <v>520</v>
      </c>
      <c r="G18" s="6">
        <v>525</v>
      </c>
      <c r="H18" s="6">
        <v>530</v>
      </c>
      <c r="I18" s="6">
        <v>535</v>
      </c>
      <c r="J18" s="6">
        <v>540</v>
      </c>
      <c r="L18" s="8" t="str">
        <f>CONCATENATE($A$5,B3)</f>
        <v>21</v>
      </c>
      <c r="M18" s="8">
        <f>+L19</f>
        <v>1155</v>
      </c>
      <c r="R18" s="9" t="s">
        <v>22</v>
      </c>
    </row>
    <row r="19" spans="12:13" ht="13.5" thickBot="1">
      <c r="L19" s="6">
        <v>1155</v>
      </c>
      <c r="M19" s="6"/>
    </row>
    <row r="20" spans="12:21" ht="48.75" thickBot="1">
      <c r="L20" s="8" t="str">
        <f>CONCATENATE($A$6,B3)</f>
        <v>31</v>
      </c>
      <c r="M20" s="8">
        <f>+L21</f>
        <v>1020</v>
      </c>
      <c r="R20" s="10" t="s">
        <v>23</v>
      </c>
      <c r="S20" s="11">
        <v>20</v>
      </c>
      <c r="U20" s="69" t="s">
        <v>32</v>
      </c>
    </row>
    <row r="21" spans="2:21" ht="13.5" thickBot="1">
      <c r="B21" s="12">
        <v>0</v>
      </c>
      <c r="C21" s="12">
        <v>40</v>
      </c>
      <c r="L21" s="6">
        <v>1020</v>
      </c>
      <c r="M21" s="6"/>
      <c r="R21" s="13" t="s">
        <v>24</v>
      </c>
      <c r="S21" s="11">
        <v>30</v>
      </c>
      <c r="U21" s="69"/>
    </row>
    <row r="22" spans="2:21" ht="13.5" thickBot="1">
      <c r="B22" s="2">
        <f>B21+100</f>
        <v>100</v>
      </c>
      <c r="C22" s="12">
        <v>40</v>
      </c>
      <c r="L22" s="8" t="str">
        <f>CONCATENATE($A$7,B3)</f>
        <v>41</v>
      </c>
      <c r="M22" s="8">
        <f>+L23</f>
        <v>915</v>
      </c>
      <c r="R22" s="13" t="s">
        <v>25</v>
      </c>
      <c r="S22" s="11">
        <v>30</v>
      </c>
      <c r="U22" s="69"/>
    </row>
    <row r="23" spans="2:21" ht="13.5" thickBot="1">
      <c r="B23" s="2">
        <f aca="true" t="shared" si="0" ref="B23:B42">B22+100</f>
        <v>200</v>
      </c>
      <c r="C23" s="12">
        <v>40</v>
      </c>
      <c r="L23" s="6">
        <v>915</v>
      </c>
      <c r="M23" s="6"/>
      <c r="R23" s="13" t="s">
        <v>26</v>
      </c>
      <c r="S23" s="11">
        <v>30</v>
      </c>
      <c r="U23" s="69"/>
    </row>
    <row r="24" spans="2:21" ht="13.5" thickBot="1">
      <c r="B24" s="2">
        <f t="shared" si="0"/>
        <v>300</v>
      </c>
      <c r="C24" s="12">
        <v>40</v>
      </c>
      <c r="L24" s="8" t="str">
        <f>CONCATENATE($A$8,B3)</f>
        <v>51</v>
      </c>
      <c r="M24" s="8">
        <f>+L25</f>
        <v>835</v>
      </c>
      <c r="R24" s="13" t="s">
        <v>27</v>
      </c>
      <c r="S24" s="11">
        <v>30</v>
      </c>
      <c r="U24" s="69"/>
    </row>
    <row r="25" spans="2:21" ht="13.5" thickBot="1">
      <c r="B25" s="2">
        <f t="shared" si="0"/>
        <v>400</v>
      </c>
      <c r="C25" s="12">
        <v>40</v>
      </c>
      <c r="L25" s="6">
        <v>835</v>
      </c>
      <c r="M25" s="6"/>
      <c r="R25" s="13" t="s">
        <v>28</v>
      </c>
      <c r="S25" s="11">
        <v>30</v>
      </c>
      <c r="U25" s="69"/>
    </row>
    <row r="26" spans="2:21" ht="13.5" thickBot="1">
      <c r="B26" s="2">
        <f t="shared" si="0"/>
        <v>500</v>
      </c>
      <c r="C26" s="12">
        <v>40</v>
      </c>
      <c r="F26" s="14"/>
      <c r="L26" s="8" t="str">
        <f>CONCATENATE($A$9,B3)</f>
        <v>61</v>
      </c>
      <c r="M26" s="8">
        <f>+L27</f>
        <v>760</v>
      </c>
      <c r="R26" s="13" t="s">
        <v>29</v>
      </c>
      <c r="S26" s="11">
        <v>35</v>
      </c>
      <c r="U26" s="69"/>
    </row>
    <row r="27" spans="2:21" ht="13.5" thickBot="1">
      <c r="B27" s="2">
        <f t="shared" si="0"/>
        <v>600</v>
      </c>
      <c r="C27" s="12">
        <v>40</v>
      </c>
      <c r="F27" s="14"/>
      <c r="L27" s="6">
        <v>760</v>
      </c>
      <c r="M27" s="6"/>
      <c r="R27" s="13" t="s">
        <v>30</v>
      </c>
      <c r="S27" s="11">
        <v>30</v>
      </c>
      <c r="U27" s="69"/>
    </row>
    <row r="28" spans="2:21" ht="13.5" thickBot="1">
      <c r="B28" s="2">
        <f t="shared" si="0"/>
        <v>700</v>
      </c>
      <c r="C28" s="12">
        <v>40</v>
      </c>
      <c r="F28" s="14"/>
      <c r="L28" s="8" t="str">
        <f>CONCATENATE($A$10,B3)</f>
        <v>71</v>
      </c>
      <c r="M28" s="8">
        <f>+L29</f>
        <v>705</v>
      </c>
      <c r="R28" s="13" t="s">
        <v>31</v>
      </c>
      <c r="S28" s="11">
        <v>30</v>
      </c>
      <c r="U28" s="69"/>
    </row>
    <row r="29" spans="2:19" ht="13.5" thickBot="1">
      <c r="B29" s="2">
        <f t="shared" si="0"/>
        <v>800</v>
      </c>
      <c r="C29" s="12">
        <v>40</v>
      </c>
      <c r="F29" s="14"/>
      <c r="L29" s="6">
        <v>705</v>
      </c>
      <c r="M29" s="6"/>
      <c r="R29" s="15" t="s">
        <v>34</v>
      </c>
      <c r="S29" s="16">
        <v>30</v>
      </c>
    </row>
    <row r="30" spans="2:19" ht="13.5" thickBot="1">
      <c r="B30" s="2">
        <f t="shared" si="0"/>
        <v>900</v>
      </c>
      <c r="C30" s="12">
        <v>40</v>
      </c>
      <c r="F30" s="14"/>
      <c r="L30" s="8" t="str">
        <f>CONCATENATE($A$11,B3)</f>
        <v>81</v>
      </c>
      <c r="M30" s="8">
        <f>+L31</f>
        <v>660</v>
      </c>
      <c r="R30" s="15" t="s">
        <v>35</v>
      </c>
      <c r="S30" s="16">
        <v>30</v>
      </c>
    </row>
    <row r="31" spans="2:19" ht="13.5" thickBot="1">
      <c r="B31" s="2">
        <f t="shared" si="0"/>
        <v>1000</v>
      </c>
      <c r="C31" s="12">
        <v>40</v>
      </c>
      <c r="F31" s="14"/>
      <c r="L31" s="6">
        <v>660</v>
      </c>
      <c r="M31" s="6"/>
      <c r="R31" s="15" t="s">
        <v>36</v>
      </c>
      <c r="S31" s="16">
        <v>35</v>
      </c>
    </row>
    <row r="32" spans="2:19" ht="12.75">
      <c r="B32" s="2">
        <f t="shared" si="0"/>
        <v>1100</v>
      </c>
      <c r="C32" s="12">
        <v>40</v>
      </c>
      <c r="F32" s="14"/>
      <c r="L32" s="8" t="str">
        <f>CONCATENATE($A$12,B3)</f>
        <v>91</v>
      </c>
      <c r="M32" s="8">
        <f>+L33</f>
        <v>620</v>
      </c>
      <c r="R32" s="17" t="s">
        <v>37</v>
      </c>
      <c r="S32" s="18">
        <v>40</v>
      </c>
    </row>
    <row r="33" spans="2:13" ht="13.5" thickBot="1">
      <c r="B33" s="2">
        <f t="shared" si="0"/>
        <v>1200</v>
      </c>
      <c r="C33" s="12">
        <v>40</v>
      </c>
      <c r="F33" s="19"/>
      <c r="L33" s="6">
        <v>620</v>
      </c>
      <c r="M33" s="6"/>
    </row>
    <row r="34" spans="2:13" ht="12.75">
      <c r="B34" s="2">
        <f t="shared" si="0"/>
        <v>1300</v>
      </c>
      <c r="C34" s="12">
        <v>40</v>
      </c>
      <c r="F34" s="19"/>
      <c r="L34" s="8" t="str">
        <f>CONCATENATE($A$13,B3)</f>
        <v>101</v>
      </c>
      <c r="M34" s="8">
        <f>+L35</f>
        <v>590</v>
      </c>
    </row>
    <row r="35" spans="2:13" ht="13.5" thickBot="1">
      <c r="B35" s="2">
        <f t="shared" si="0"/>
        <v>1400</v>
      </c>
      <c r="C35" s="12">
        <v>40</v>
      </c>
      <c r="F35" s="19"/>
      <c r="L35" s="6">
        <v>590</v>
      </c>
      <c r="M35" s="6"/>
    </row>
    <row r="36" spans="2:13" ht="12.75">
      <c r="B36" s="2">
        <f t="shared" si="0"/>
        <v>1500</v>
      </c>
      <c r="C36" s="12">
        <v>40</v>
      </c>
      <c r="F36" s="19"/>
      <c r="L36" s="8" t="str">
        <f>CONCATENATE($A$14,B3)</f>
        <v>111</v>
      </c>
      <c r="M36" s="8">
        <f>+L37</f>
        <v>560</v>
      </c>
    </row>
    <row r="37" spans="2:13" ht="13.5" thickBot="1">
      <c r="B37" s="2">
        <f t="shared" si="0"/>
        <v>1600</v>
      </c>
      <c r="C37" s="12">
        <v>40</v>
      </c>
      <c r="F37" s="19"/>
      <c r="L37" s="6">
        <v>560</v>
      </c>
      <c r="M37" s="6"/>
    </row>
    <row r="38" spans="2:13" ht="12.75">
      <c r="B38" s="2">
        <f t="shared" si="0"/>
        <v>1700</v>
      </c>
      <c r="C38" s="12">
        <v>40</v>
      </c>
      <c r="F38" s="19"/>
      <c r="L38" s="8" t="str">
        <f>CONCATENATE($A$15,B3)</f>
        <v>121</v>
      </c>
      <c r="M38" s="8">
        <f>+L39</f>
        <v>545</v>
      </c>
    </row>
    <row r="39" spans="2:13" ht="13.5" thickBot="1">
      <c r="B39" s="2">
        <f t="shared" si="0"/>
        <v>1800</v>
      </c>
      <c r="C39" s="12">
        <v>40</v>
      </c>
      <c r="F39" s="19"/>
      <c r="L39" s="6">
        <v>545</v>
      </c>
      <c r="M39" s="6"/>
    </row>
    <row r="40" spans="2:13" ht="12.75">
      <c r="B40" s="2">
        <f t="shared" si="0"/>
        <v>1900</v>
      </c>
      <c r="C40" s="12">
        <v>40</v>
      </c>
      <c r="F40" s="19"/>
      <c r="L40" s="8" t="str">
        <f>CONCATENATE($A$16,B3)</f>
        <v>131</v>
      </c>
      <c r="M40" s="8">
        <f>+L41</f>
        <v>530</v>
      </c>
    </row>
    <row r="41" spans="2:13" ht="13.5" thickBot="1">
      <c r="B41" s="2">
        <f t="shared" si="0"/>
        <v>2000</v>
      </c>
      <c r="C41" s="12">
        <v>40</v>
      </c>
      <c r="F41" s="19"/>
      <c r="L41" s="6">
        <v>530</v>
      </c>
      <c r="M41" s="6"/>
    </row>
    <row r="42" spans="2:13" ht="12.75">
      <c r="B42" s="2">
        <f t="shared" si="0"/>
        <v>2100</v>
      </c>
      <c r="C42" s="12">
        <v>40</v>
      </c>
      <c r="F42" s="19"/>
      <c r="L42" s="8" t="str">
        <f>CONCATENATE($A$17,B3)</f>
        <v>141</v>
      </c>
      <c r="M42" s="8">
        <f>+L43</f>
        <v>515</v>
      </c>
    </row>
    <row r="43" spans="2:13" ht="13.5" thickBot="1">
      <c r="B43" s="2">
        <v>2200</v>
      </c>
      <c r="C43" s="12">
        <v>70</v>
      </c>
      <c r="F43" s="19"/>
      <c r="L43" s="6">
        <v>515</v>
      </c>
      <c r="M43" s="6"/>
    </row>
    <row r="44" spans="2:13" ht="12.75">
      <c r="B44" s="2">
        <f>B43+100</f>
        <v>2300</v>
      </c>
      <c r="C44" s="12">
        <v>70</v>
      </c>
      <c r="F44" s="19"/>
      <c r="L44" s="8" t="str">
        <f>CONCATENATE($A$18,B3)</f>
        <v>151</v>
      </c>
      <c r="M44" s="8">
        <f>+L45</f>
        <v>500</v>
      </c>
    </row>
    <row r="45" spans="2:13" ht="13.5" thickBot="1">
      <c r="B45" s="2">
        <f aca="true" t="shared" si="1" ref="B45:B86">B44+100</f>
        <v>2400</v>
      </c>
      <c r="C45" s="12">
        <v>70</v>
      </c>
      <c r="F45" s="19"/>
      <c r="L45" s="6">
        <v>500</v>
      </c>
      <c r="M45" s="6"/>
    </row>
    <row r="46" spans="2:13" ht="12.75">
      <c r="B46" s="2">
        <f t="shared" si="1"/>
        <v>2500</v>
      </c>
      <c r="C46" s="12">
        <v>70</v>
      </c>
      <c r="F46" s="19"/>
      <c r="L46" s="8" t="str">
        <f>CONCATENATE($A$4,C3)</f>
        <v>12</v>
      </c>
      <c r="M46" s="8">
        <f>+L47</f>
        <v>1380</v>
      </c>
    </row>
    <row r="47" spans="2:13" ht="13.5" thickBot="1">
      <c r="B47" s="2">
        <f t="shared" si="1"/>
        <v>2600</v>
      </c>
      <c r="C47" s="12">
        <v>70</v>
      </c>
      <c r="F47" s="19"/>
      <c r="L47" s="6">
        <v>1380</v>
      </c>
      <c r="M47" s="6"/>
    </row>
    <row r="48" spans="2:13" ht="12.75">
      <c r="B48" s="2">
        <f t="shared" si="1"/>
        <v>2700</v>
      </c>
      <c r="C48" s="12">
        <v>70</v>
      </c>
      <c r="F48" s="19"/>
      <c r="L48" s="8" t="str">
        <f>CONCATENATE($A$5,C3)</f>
        <v>22</v>
      </c>
      <c r="M48" s="8">
        <f>+L49</f>
        <v>1210</v>
      </c>
    </row>
    <row r="49" spans="2:13" ht="13.5" thickBot="1">
      <c r="B49" s="2">
        <f t="shared" si="1"/>
        <v>2800</v>
      </c>
      <c r="C49" s="12">
        <v>70</v>
      </c>
      <c r="F49" s="19"/>
      <c r="L49" s="6">
        <v>1210</v>
      </c>
      <c r="M49" s="6"/>
    </row>
    <row r="50" spans="2:13" ht="12.75">
      <c r="B50" s="2">
        <f t="shared" si="1"/>
        <v>2900</v>
      </c>
      <c r="C50" s="12">
        <v>70</v>
      </c>
      <c r="F50" s="19"/>
      <c r="L50" s="8" t="str">
        <f>CONCATENATE($A$6,C3)</f>
        <v>32</v>
      </c>
      <c r="M50" s="8">
        <f>+L51</f>
        <v>1065</v>
      </c>
    </row>
    <row r="51" spans="2:13" ht="13.5" thickBot="1">
      <c r="B51" s="2">
        <f t="shared" si="1"/>
        <v>3000</v>
      </c>
      <c r="C51" s="12">
        <v>70</v>
      </c>
      <c r="F51" s="19"/>
      <c r="L51" s="6">
        <v>1065</v>
      </c>
      <c r="M51" s="6"/>
    </row>
    <row r="52" spans="2:13" ht="12.75">
      <c r="B52" s="2">
        <f t="shared" si="1"/>
        <v>3100</v>
      </c>
      <c r="C52" s="12">
        <v>70</v>
      </c>
      <c r="F52" s="19"/>
      <c r="L52" s="8" t="str">
        <f>CONCATENATE($A$7,C3)</f>
        <v>42</v>
      </c>
      <c r="M52" s="8">
        <f>+L53</f>
        <v>950</v>
      </c>
    </row>
    <row r="53" spans="2:13" ht="13.5" thickBot="1">
      <c r="B53" s="2">
        <f t="shared" si="1"/>
        <v>3200</v>
      </c>
      <c r="C53" s="12">
        <v>70</v>
      </c>
      <c r="F53" s="19"/>
      <c r="L53" s="6">
        <v>950</v>
      </c>
      <c r="M53" s="6"/>
    </row>
    <row r="54" spans="2:13" ht="12.75">
      <c r="B54" s="2">
        <f t="shared" si="1"/>
        <v>3300</v>
      </c>
      <c r="C54" s="12">
        <v>70</v>
      </c>
      <c r="F54" s="19"/>
      <c r="L54" s="8" t="str">
        <f>CONCATENATE($A$8,C3)</f>
        <v>52</v>
      </c>
      <c r="M54" s="8">
        <f>+L55</f>
        <v>865</v>
      </c>
    </row>
    <row r="55" spans="2:13" ht="13.5" thickBot="1">
      <c r="B55" s="2">
        <f t="shared" si="1"/>
        <v>3400</v>
      </c>
      <c r="C55" s="12">
        <v>70</v>
      </c>
      <c r="F55" s="19"/>
      <c r="L55" s="6">
        <v>865</v>
      </c>
      <c r="M55" s="6"/>
    </row>
    <row r="56" spans="2:13" ht="12.75">
      <c r="B56" s="2">
        <f t="shared" si="1"/>
        <v>3500</v>
      </c>
      <c r="C56" s="12">
        <v>70</v>
      </c>
      <c r="F56" s="19"/>
      <c r="L56" s="8" t="str">
        <f>CONCATENATE($A$9,C3)</f>
        <v>62</v>
      </c>
      <c r="M56" s="8">
        <f>+L57</f>
        <v>785</v>
      </c>
    </row>
    <row r="57" spans="2:13" ht="13.5" thickBot="1">
      <c r="B57" s="2">
        <f t="shared" si="1"/>
        <v>3600</v>
      </c>
      <c r="C57" s="12">
        <v>130</v>
      </c>
      <c r="F57" s="19"/>
      <c r="L57" s="6">
        <v>785</v>
      </c>
      <c r="M57" s="6"/>
    </row>
    <row r="58" spans="2:13" ht="12.75">
      <c r="B58" s="2">
        <f t="shared" si="1"/>
        <v>3700</v>
      </c>
      <c r="C58" s="12">
        <v>130</v>
      </c>
      <c r="F58" s="19"/>
      <c r="L58" s="8" t="str">
        <f>CONCATENATE($A$10,C3)</f>
        <v>72</v>
      </c>
      <c r="M58" s="8">
        <f>+L59</f>
        <v>720</v>
      </c>
    </row>
    <row r="59" spans="2:13" ht="13.5" thickBot="1">
      <c r="B59" s="2">
        <f t="shared" si="1"/>
        <v>3800</v>
      </c>
      <c r="C59" s="12">
        <v>130</v>
      </c>
      <c r="F59" s="19"/>
      <c r="L59" s="6">
        <v>720</v>
      </c>
      <c r="M59" s="6"/>
    </row>
    <row r="60" spans="2:13" ht="12.75">
      <c r="B60" s="2">
        <f t="shared" si="1"/>
        <v>3900</v>
      </c>
      <c r="C60" s="12">
        <v>130</v>
      </c>
      <c r="F60" s="19"/>
      <c r="L60" s="8" t="str">
        <f>CONCATENATE($A$11,C3)</f>
        <v>82</v>
      </c>
      <c r="M60" s="8">
        <f>+L61</f>
        <v>675</v>
      </c>
    </row>
    <row r="61" spans="2:13" ht="13.5" thickBot="1">
      <c r="B61" s="2">
        <f t="shared" si="1"/>
        <v>4000</v>
      </c>
      <c r="C61" s="12">
        <v>130</v>
      </c>
      <c r="F61" s="19"/>
      <c r="L61" s="6">
        <v>675</v>
      </c>
      <c r="M61" s="6"/>
    </row>
    <row r="62" spans="2:13" ht="12.75">
      <c r="B62" s="2">
        <f t="shared" si="1"/>
        <v>4100</v>
      </c>
      <c r="C62" s="12">
        <v>130</v>
      </c>
      <c r="F62" s="19"/>
      <c r="L62" s="8" t="str">
        <f>CONCATENATE($A$12,C3)</f>
        <v>92</v>
      </c>
      <c r="M62" s="8">
        <f>+L63</f>
        <v>630</v>
      </c>
    </row>
    <row r="63" spans="2:13" ht="13.5" thickBot="1">
      <c r="B63" s="2">
        <f t="shared" si="1"/>
        <v>4200</v>
      </c>
      <c r="C63" s="12">
        <v>130</v>
      </c>
      <c r="F63" s="19"/>
      <c r="L63" s="6">
        <v>630</v>
      </c>
      <c r="M63" s="6"/>
    </row>
    <row r="64" spans="2:13" ht="12.75">
      <c r="B64" s="2">
        <f t="shared" si="1"/>
        <v>4300</v>
      </c>
      <c r="C64" s="12">
        <v>130</v>
      </c>
      <c r="F64" s="19"/>
      <c r="L64" s="8" t="str">
        <f>CONCATENATE($A$13,C3)</f>
        <v>102</v>
      </c>
      <c r="M64" s="8">
        <f>+L65</f>
        <v>600</v>
      </c>
    </row>
    <row r="65" spans="2:13" ht="13.5" thickBot="1">
      <c r="B65" s="2">
        <f t="shared" si="1"/>
        <v>4400</v>
      </c>
      <c r="C65" s="12">
        <v>130</v>
      </c>
      <c r="F65" s="19"/>
      <c r="L65" s="6">
        <v>600</v>
      </c>
      <c r="M65" s="6"/>
    </row>
    <row r="66" spans="2:13" ht="12.75">
      <c r="B66" s="2">
        <f t="shared" si="1"/>
        <v>4500</v>
      </c>
      <c r="C66" s="12">
        <v>130</v>
      </c>
      <c r="F66" s="19"/>
      <c r="L66" s="8" t="str">
        <f>CONCATENATE($A$14,C3)</f>
        <v>112</v>
      </c>
      <c r="M66" s="8">
        <f>+L67</f>
        <v>570</v>
      </c>
    </row>
    <row r="67" spans="2:13" ht="13.5" thickBot="1">
      <c r="B67" s="2">
        <f t="shared" si="1"/>
        <v>4600</v>
      </c>
      <c r="C67" s="12">
        <v>130</v>
      </c>
      <c r="F67" s="19"/>
      <c r="L67" s="6">
        <v>570</v>
      </c>
      <c r="M67" s="6"/>
    </row>
    <row r="68" spans="2:13" ht="12.75">
      <c r="B68" s="2">
        <f t="shared" si="1"/>
        <v>4700</v>
      </c>
      <c r="C68" s="12">
        <v>130</v>
      </c>
      <c r="L68" s="8" t="str">
        <f>CONCATENATE($A$15,C3)</f>
        <v>122</v>
      </c>
      <c r="M68" s="8">
        <f>+L69</f>
        <v>550</v>
      </c>
    </row>
    <row r="69" spans="2:13" ht="13.5" thickBot="1">
      <c r="B69" s="2">
        <f t="shared" si="1"/>
        <v>4800</v>
      </c>
      <c r="C69" s="12">
        <v>150</v>
      </c>
      <c r="L69" s="6">
        <v>550</v>
      </c>
      <c r="M69" s="6"/>
    </row>
    <row r="70" spans="2:13" ht="12.75">
      <c r="B70" s="2">
        <f t="shared" si="1"/>
        <v>4900</v>
      </c>
      <c r="C70" s="12">
        <v>150</v>
      </c>
      <c r="L70" s="8" t="str">
        <f>CONCATENATE($A$16,C3)</f>
        <v>132</v>
      </c>
      <c r="M70" s="8">
        <f>+L71</f>
        <v>535</v>
      </c>
    </row>
    <row r="71" spans="2:13" ht="13.5" thickBot="1">
      <c r="B71" s="2">
        <f t="shared" si="1"/>
        <v>5000</v>
      </c>
      <c r="C71" s="12">
        <v>150</v>
      </c>
      <c r="L71" s="6">
        <v>535</v>
      </c>
      <c r="M71" s="6"/>
    </row>
    <row r="72" spans="2:13" ht="12.75">
      <c r="B72" s="2">
        <f t="shared" si="1"/>
        <v>5100</v>
      </c>
      <c r="C72" s="12">
        <v>150</v>
      </c>
      <c r="L72" s="8" t="str">
        <f>CONCATENATE($A$17,C3)</f>
        <v>142</v>
      </c>
      <c r="M72" s="8">
        <f>+L73</f>
        <v>520</v>
      </c>
    </row>
    <row r="73" spans="2:13" ht="13.5" thickBot="1">
      <c r="B73" s="2">
        <f t="shared" si="1"/>
        <v>5200</v>
      </c>
      <c r="C73" s="12">
        <v>150</v>
      </c>
      <c r="L73" s="6">
        <v>520</v>
      </c>
      <c r="M73" s="6"/>
    </row>
    <row r="74" spans="2:13" ht="12.75">
      <c r="B74" s="2">
        <f t="shared" si="1"/>
        <v>5300</v>
      </c>
      <c r="C74" s="12">
        <v>150</v>
      </c>
      <c r="L74" s="8" t="str">
        <f>CONCATENATE($A$18,C3)</f>
        <v>152</v>
      </c>
      <c r="M74" s="8">
        <f>+L75</f>
        <v>505</v>
      </c>
    </row>
    <row r="75" spans="2:13" ht="13.5" thickBot="1">
      <c r="B75" s="2">
        <f t="shared" si="1"/>
        <v>5400</v>
      </c>
      <c r="C75" s="12">
        <v>150</v>
      </c>
      <c r="L75" s="6">
        <v>505</v>
      </c>
      <c r="M75" s="6"/>
    </row>
    <row r="76" spans="2:13" ht="12.75">
      <c r="B76" s="2">
        <f t="shared" si="1"/>
        <v>5500</v>
      </c>
      <c r="C76" s="12">
        <v>150</v>
      </c>
      <c r="L76" s="8" t="str">
        <f>CONCATENATE($A$4,D3)</f>
        <v>13</v>
      </c>
      <c r="M76" s="8">
        <f>+L77</f>
        <v>1440</v>
      </c>
    </row>
    <row r="77" spans="2:13" ht="13.5" thickBot="1">
      <c r="B77" s="2">
        <f t="shared" si="1"/>
        <v>5600</v>
      </c>
      <c r="C77" s="12">
        <v>150</v>
      </c>
      <c r="L77" s="6">
        <v>1440</v>
      </c>
      <c r="M77" s="6"/>
    </row>
    <row r="78" spans="2:13" ht="12.75">
      <c r="B78" s="2">
        <f t="shared" si="1"/>
        <v>5700</v>
      </c>
      <c r="C78" s="12">
        <v>150</v>
      </c>
      <c r="L78" s="8" t="str">
        <f>CONCATENATE($A$5,D3)</f>
        <v>23</v>
      </c>
      <c r="M78" s="8">
        <f>+L79</f>
        <v>1265</v>
      </c>
    </row>
    <row r="79" spans="2:13" ht="13.5" thickBot="1">
      <c r="B79" s="2">
        <f t="shared" si="1"/>
        <v>5800</v>
      </c>
      <c r="C79" s="12">
        <v>150</v>
      </c>
      <c r="L79" s="6">
        <v>1265</v>
      </c>
      <c r="M79" s="6"/>
    </row>
    <row r="80" spans="2:13" ht="12.75">
      <c r="B80" s="2">
        <f t="shared" si="1"/>
        <v>5900</v>
      </c>
      <c r="C80" s="12">
        <v>150</v>
      </c>
      <c r="L80" s="8" t="str">
        <f>CONCATENATE($A$6,D3)</f>
        <v>33</v>
      </c>
      <c r="M80" s="8">
        <f>+L81</f>
        <v>1110</v>
      </c>
    </row>
    <row r="81" spans="2:13" ht="13.5" thickBot="1">
      <c r="B81" s="2">
        <f t="shared" si="1"/>
        <v>6000</v>
      </c>
      <c r="C81" s="12">
        <v>150</v>
      </c>
      <c r="L81" s="6">
        <v>1110</v>
      </c>
      <c r="M81" s="6"/>
    </row>
    <row r="82" spans="2:13" ht="12.75">
      <c r="B82" s="2">
        <f t="shared" si="1"/>
        <v>6100</v>
      </c>
      <c r="C82" s="12">
        <v>150</v>
      </c>
      <c r="L82" s="8" t="str">
        <f>CONCATENATE($A$7,D3)</f>
        <v>43</v>
      </c>
      <c r="M82" s="8">
        <f>+L83</f>
        <v>985</v>
      </c>
    </row>
    <row r="83" spans="2:13" ht="13.5" thickBot="1">
      <c r="B83" s="2">
        <f t="shared" si="1"/>
        <v>6200</v>
      </c>
      <c r="C83" s="12">
        <v>150</v>
      </c>
      <c r="L83" s="6">
        <v>985</v>
      </c>
      <c r="M83" s="6"/>
    </row>
    <row r="84" spans="2:13" ht="12.75">
      <c r="B84" s="2">
        <f t="shared" si="1"/>
        <v>6300</v>
      </c>
      <c r="C84" s="12">
        <v>150</v>
      </c>
      <c r="L84" s="8" t="str">
        <f>CONCATENATE($A$8,D3)</f>
        <v>53</v>
      </c>
      <c r="M84" s="8">
        <f>+L85</f>
        <v>895</v>
      </c>
    </row>
    <row r="85" spans="2:13" ht="13.5" thickBot="1">
      <c r="B85" s="2">
        <f t="shared" si="1"/>
        <v>6400</v>
      </c>
      <c r="C85" s="12">
        <v>180</v>
      </c>
      <c r="L85" s="6">
        <v>895</v>
      </c>
      <c r="M85" s="6"/>
    </row>
    <row r="86" spans="2:13" ht="12.75">
      <c r="B86" s="2">
        <f t="shared" si="1"/>
        <v>6500</v>
      </c>
      <c r="C86" s="12">
        <v>180</v>
      </c>
      <c r="L86" s="8" t="str">
        <f>CONCATENATE($A$9,D3)</f>
        <v>63</v>
      </c>
      <c r="M86" s="8">
        <f>+L87</f>
        <v>810</v>
      </c>
    </row>
    <row r="87" spans="12:13" ht="13.5" thickBot="1">
      <c r="L87" s="6">
        <v>810</v>
      </c>
      <c r="M87" s="6"/>
    </row>
    <row r="88" spans="12:13" ht="12.75">
      <c r="L88" s="8" t="str">
        <f>CONCATENATE($A$10,D3)</f>
        <v>73</v>
      </c>
      <c r="M88" s="8">
        <f>+L89</f>
        <v>740</v>
      </c>
    </row>
    <row r="89" spans="12:13" ht="13.5" thickBot="1">
      <c r="L89" s="6">
        <v>740</v>
      </c>
      <c r="M89" s="6"/>
    </row>
    <row r="90" spans="12:13" ht="12.75">
      <c r="L90" s="8" t="str">
        <f>CONCATENATE($A$11,D3)</f>
        <v>83</v>
      </c>
      <c r="M90" s="8">
        <f>+L91</f>
        <v>690</v>
      </c>
    </row>
    <row r="91" spans="12:13" ht="13.5" thickBot="1">
      <c r="L91" s="6">
        <v>690</v>
      </c>
      <c r="M91" s="6"/>
    </row>
    <row r="92" spans="12:13" ht="12.75">
      <c r="L92" s="8" t="str">
        <f>CONCATENATE($A$12,D3)</f>
        <v>93</v>
      </c>
      <c r="M92" s="8">
        <f>+L93</f>
        <v>645</v>
      </c>
    </row>
    <row r="93" spans="12:13" ht="13.5" thickBot="1">
      <c r="L93" s="6">
        <v>645</v>
      </c>
      <c r="M93" s="6"/>
    </row>
    <row r="94" spans="12:13" ht="12.75">
      <c r="L94" s="8" t="str">
        <f>CONCATENATE($A$13,D3)</f>
        <v>103</v>
      </c>
      <c r="M94" s="8">
        <f>+L95</f>
        <v>610</v>
      </c>
    </row>
    <row r="95" spans="12:13" ht="13.5" thickBot="1">
      <c r="L95" s="6">
        <v>610</v>
      </c>
      <c r="M95" s="6"/>
    </row>
    <row r="96" spans="12:13" ht="12.75">
      <c r="L96" s="8" t="str">
        <f>CONCATENATE($A$14,D3)</f>
        <v>113</v>
      </c>
      <c r="M96" s="8">
        <f>+L97</f>
        <v>580</v>
      </c>
    </row>
    <row r="97" spans="12:13" ht="13.5" thickBot="1">
      <c r="L97" s="6">
        <v>580</v>
      </c>
      <c r="M97" s="6"/>
    </row>
    <row r="98" spans="12:13" ht="12.75">
      <c r="L98" s="8" t="str">
        <f>CONCATENATE($A$15,D3)</f>
        <v>123</v>
      </c>
      <c r="M98" s="8">
        <f>+L99</f>
        <v>555</v>
      </c>
    </row>
    <row r="99" spans="12:13" ht="13.5" thickBot="1">
      <c r="L99" s="6">
        <v>555</v>
      </c>
      <c r="M99" s="6"/>
    </row>
    <row r="100" spans="12:13" ht="12.75">
      <c r="L100" s="8" t="str">
        <f>CONCATENATE($A$16,D3)</f>
        <v>133</v>
      </c>
      <c r="M100" s="8">
        <f>+L101</f>
        <v>540</v>
      </c>
    </row>
    <row r="101" spans="12:13" ht="13.5" thickBot="1">
      <c r="L101" s="6">
        <v>540</v>
      </c>
      <c r="M101" s="6"/>
    </row>
    <row r="102" spans="12:13" ht="12.75">
      <c r="L102" s="8" t="str">
        <f>CONCATENATE($A$17,D3)</f>
        <v>143</v>
      </c>
      <c r="M102" s="8">
        <f>+L103</f>
        <v>525</v>
      </c>
    </row>
    <row r="103" spans="12:13" ht="13.5" thickBot="1">
      <c r="L103" s="6">
        <v>525</v>
      </c>
      <c r="M103" s="6"/>
    </row>
    <row r="104" spans="12:13" ht="12.75">
      <c r="L104" s="8" t="str">
        <f>CONCATENATE($A$18,D3)</f>
        <v>153</v>
      </c>
      <c r="M104" s="8">
        <f>+L105</f>
        <v>510</v>
      </c>
    </row>
    <row r="105" spans="12:13" ht="13.5" thickBot="1">
      <c r="L105" s="6">
        <v>510</v>
      </c>
      <c r="M105" s="6"/>
    </row>
    <row r="106" spans="12:13" ht="12.75">
      <c r="L106" s="8" t="str">
        <f>CONCATENATE($A$4,E3)</f>
        <v>14</v>
      </c>
      <c r="M106" s="8">
        <f>+L107</f>
        <v>1500</v>
      </c>
    </row>
    <row r="107" spans="12:13" ht="13.5" thickBot="1">
      <c r="L107" s="6">
        <v>1500</v>
      </c>
      <c r="M107" s="6"/>
    </row>
    <row r="108" spans="12:13" ht="12.75">
      <c r="L108" s="8" t="str">
        <f>CONCATENATE($A$5,E3)</f>
        <v>24</v>
      </c>
      <c r="M108" s="8">
        <f>+L109</f>
        <v>1320</v>
      </c>
    </row>
    <row r="109" spans="12:13" ht="13.5" thickBot="1">
      <c r="L109" s="6">
        <v>1320</v>
      </c>
      <c r="M109" s="6"/>
    </row>
    <row r="110" spans="12:13" ht="12.75">
      <c r="L110" s="8" t="str">
        <f>CONCATENATE($A$6,E3)</f>
        <v>34</v>
      </c>
      <c r="M110" s="8">
        <f>+L111</f>
        <v>1155</v>
      </c>
    </row>
    <row r="111" spans="12:13" ht="13.5" thickBot="1">
      <c r="L111" s="6">
        <v>1155</v>
      </c>
      <c r="M111" s="6"/>
    </row>
    <row r="112" spans="12:13" ht="12.75">
      <c r="L112" s="8" t="str">
        <f>CONCATENATE($A$7,E3)</f>
        <v>44</v>
      </c>
      <c r="M112" s="8">
        <f>+L113</f>
        <v>1020</v>
      </c>
    </row>
    <row r="113" spans="12:13" ht="13.5" thickBot="1">
      <c r="L113" s="6">
        <v>1020</v>
      </c>
      <c r="M113" s="6"/>
    </row>
    <row r="114" spans="12:13" ht="12.75">
      <c r="L114" s="8" t="str">
        <f>CONCATENATE($A$8,E3)</f>
        <v>54</v>
      </c>
      <c r="M114" s="8">
        <f>+L115</f>
        <v>915</v>
      </c>
    </row>
    <row r="115" spans="12:13" ht="13.5" thickBot="1">
      <c r="L115" s="6">
        <v>915</v>
      </c>
      <c r="M115" s="6"/>
    </row>
    <row r="116" spans="12:13" ht="12.75">
      <c r="L116" s="8" t="str">
        <f>CONCATENATE($A$9,E3)</f>
        <v>64</v>
      </c>
      <c r="M116" s="8">
        <f>+L117</f>
        <v>835</v>
      </c>
    </row>
    <row r="117" spans="12:13" ht="13.5" thickBot="1">
      <c r="L117" s="6">
        <v>835</v>
      </c>
      <c r="M117" s="6"/>
    </row>
    <row r="118" spans="12:13" ht="12.75">
      <c r="L118" s="8" t="str">
        <f>CONCATENATE($A$10,E3)</f>
        <v>74</v>
      </c>
      <c r="M118" s="8">
        <f>+L119</f>
        <v>760</v>
      </c>
    </row>
    <row r="119" spans="12:13" ht="13.5" thickBot="1">
      <c r="L119" s="6">
        <v>760</v>
      </c>
      <c r="M119" s="6"/>
    </row>
    <row r="120" spans="12:13" ht="12.75">
      <c r="L120" s="8" t="str">
        <f>CONCATENATE($A$11,E3)</f>
        <v>84</v>
      </c>
      <c r="M120" s="8">
        <f>+L121</f>
        <v>705</v>
      </c>
    </row>
    <row r="121" spans="12:13" ht="13.5" thickBot="1">
      <c r="L121" s="6">
        <v>705</v>
      </c>
      <c r="M121" s="6"/>
    </row>
    <row r="122" spans="12:13" ht="12.75">
      <c r="L122" s="8" t="str">
        <f>CONCATENATE($A$12,E3)</f>
        <v>94</v>
      </c>
      <c r="M122" s="8">
        <f>+L123</f>
        <v>660</v>
      </c>
    </row>
    <row r="123" spans="12:13" ht="13.5" thickBot="1">
      <c r="L123" s="6">
        <v>660</v>
      </c>
      <c r="M123" s="6"/>
    </row>
    <row r="124" spans="12:13" ht="12.75">
      <c r="L124" s="8" t="str">
        <f>CONCATENATE($A$13,E3)</f>
        <v>104</v>
      </c>
      <c r="M124" s="8">
        <f>+L125</f>
        <v>620</v>
      </c>
    </row>
    <row r="125" spans="12:13" ht="13.5" thickBot="1">
      <c r="L125" s="6">
        <v>620</v>
      </c>
      <c r="M125" s="6"/>
    </row>
    <row r="126" spans="12:13" ht="12.75">
      <c r="L126" s="8" t="str">
        <f>CONCATENATE($A$14,E3)</f>
        <v>114</v>
      </c>
      <c r="M126" s="8">
        <f>+L127</f>
        <v>590</v>
      </c>
    </row>
    <row r="127" spans="12:13" ht="13.5" thickBot="1">
      <c r="L127" s="6">
        <v>590</v>
      </c>
      <c r="M127" s="6"/>
    </row>
    <row r="128" spans="12:13" ht="12.75">
      <c r="L128" s="8" t="str">
        <f>CONCATENATE($A$15,E3)</f>
        <v>124</v>
      </c>
      <c r="M128" s="8">
        <f>+L129</f>
        <v>560</v>
      </c>
    </row>
    <row r="129" spans="12:13" ht="13.5" thickBot="1">
      <c r="L129" s="6">
        <v>560</v>
      </c>
      <c r="M129" s="6"/>
    </row>
    <row r="130" spans="12:13" ht="12.75">
      <c r="L130" s="8" t="str">
        <f>CONCATENATE($A$16,E3)</f>
        <v>134</v>
      </c>
      <c r="M130" s="8">
        <f>+L131</f>
        <v>545</v>
      </c>
    </row>
    <row r="131" spans="12:13" ht="13.5" thickBot="1">
      <c r="L131" s="6">
        <v>545</v>
      </c>
      <c r="M131" s="6"/>
    </row>
    <row r="132" spans="12:13" ht="12.75">
      <c r="L132" s="8" t="str">
        <f>CONCATENATE($A$17,E3)</f>
        <v>144</v>
      </c>
      <c r="M132" s="8">
        <f>+L133</f>
        <v>530</v>
      </c>
    </row>
    <row r="133" spans="12:13" ht="13.5" thickBot="1">
      <c r="L133" s="6">
        <v>530</v>
      </c>
      <c r="M133" s="6"/>
    </row>
    <row r="134" spans="12:13" ht="12.75">
      <c r="L134" s="8" t="str">
        <f>CONCATENATE($A$18,E3)</f>
        <v>154</v>
      </c>
      <c r="M134" s="8">
        <f>+L135</f>
        <v>515</v>
      </c>
    </row>
    <row r="135" spans="12:13" ht="13.5" thickBot="1">
      <c r="L135" s="6">
        <v>515</v>
      </c>
      <c r="M135" s="6"/>
    </row>
    <row r="136" spans="12:13" ht="12.75">
      <c r="L136" s="8" t="str">
        <f>CONCATENATE($A$4,F3)</f>
        <v>15</v>
      </c>
      <c r="M136" s="8" t="str">
        <f>+L137</f>
        <v> --</v>
      </c>
    </row>
    <row r="137" spans="12:13" ht="13.5" thickBot="1">
      <c r="L137" s="7" t="s">
        <v>4</v>
      </c>
      <c r="M137" s="6"/>
    </row>
    <row r="138" spans="12:13" ht="12.75">
      <c r="L138" s="8" t="str">
        <f>CONCATENATE($A$5,F3)</f>
        <v>25</v>
      </c>
      <c r="M138" s="8">
        <f>+L139</f>
        <v>1380</v>
      </c>
    </row>
    <row r="139" spans="12:13" ht="13.5" thickBot="1">
      <c r="L139" s="6">
        <v>1380</v>
      </c>
      <c r="M139" s="6"/>
    </row>
    <row r="140" spans="12:13" ht="12.75">
      <c r="L140" s="8" t="str">
        <f>CONCATENATE($A$6,F3)</f>
        <v>35</v>
      </c>
      <c r="M140" s="8">
        <f>+L141</f>
        <v>1210</v>
      </c>
    </row>
    <row r="141" spans="12:13" ht="13.5" thickBot="1">
      <c r="L141" s="6">
        <v>1210</v>
      </c>
      <c r="M141" s="6"/>
    </row>
    <row r="142" spans="12:13" ht="12.75">
      <c r="L142" s="8" t="str">
        <f>CONCATENATE($A$7,F3)</f>
        <v>45</v>
      </c>
      <c r="M142" s="8">
        <f>+L143</f>
        <v>1065</v>
      </c>
    </row>
    <row r="143" spans="12:13" ht="13.5" thickBot="1">
      <c r="L143" s="6">
        <v>1065</v>
      </c>
      <c r="M143" s="6"/>
    </row>
    <row r="144" spans="12:13" ht="12.75">
      <c r="L144" s="8" t="str">
        <f>CONCATENATE($A$8,F3)</f>
        <v>55</v>
      </c>
      <c r="M144" s="8">
        <f>+L145</f>
        <v>950</v>
      </c>
    </row>
    <row r="145" spans="12:13" ht="13.5" thickBot="1">
      <c r="L145" s="6">
        <v>950</v>
      </c>
      <c r="M145" s="6"/>
    </row>
    <row r="146" spans="12:13" ht="12.75">
      <c r="L146" s="8" t="str">
        <f>CONCATENATE($A$9,F3)</f>
        <v>65</v>
      </c>
      <c r="M146" s="8">
        <f>+L147</f>
        <v>865</v>
      </c>
    </row>
    <row r="147" spans="12:13" ht="13.5" thickBot="1">
      <c r="L147" s="6">
        <v>865</v>
      </c>
      <c r="M147" s="6"/>
    </row>
    <row r="148" spans="12:13" ht="12.75">
      <c r="L148" s="8" t="str">
        <f>CONCATENATE($A$10,F3)</f>
        <v>75</v>
      </c>
      <c r="M148" s="8">
        <f>+L149</f>
        <v>785</v>
      </c>
    </row>
    <row r="149" spans="12:13" ht="13.5" thickBot="1">
      <c r="L149" s="6">
        <v>785</v>
      </c>
      <c r="M149" s="6"/>
    </row>
    <row r="150" spans="12:13" ht="12.75">
      <c r="L150" s="8" t="str">
        <f>CONCATENATE($A$11,F3)</f>
        <v>85</v>
      </c>
      <c r="M150" s="8">
        <f>+L151</f>
        <v>720</v>
      </c>
    </row>
    <row r="151" spans="12:13" ht="13.5" thickBot="1">
      <c r="L151" s="6">
        <v>720</v>
      </c>
      <c r="M151" s="6"/>
    </row>
    <row r="152" spans="12:13" ht="12.75">
      <c r="L152" s="8" t="str">
        <f>CONCATENATE($A$12,F3)</f>
        <v>95</v>
      </c>
      <c r="M152" s="8">
        <f>+L153</f>
        <v>675</v>
      </c>
    </row>
    <row r="153" spans="12:13" ht="13.5" thickBot="1">
      <c r="L153" s="6">
        <v>675</v>
      </c>
      <c r="M153" s="6"/>
    </row>
    <row r="154" spans="12:13" ht="12.75">
      <c r="L154" s="8" t="str">
        <f>CONCATENATE($A$13,F3)</f>
        <v>105</v>
      </c>
      <c r="M154" s="8">
        <f>+L155</f>
        <v>630</v>
      </c>
    </row>
    <row r="155" spans="12:13" ht="13.5" thickBot="1">
      <c r="L155" s="6">
        <v>630</v>
      </c>
      <c r="M155" s="6"/>
    </row>
    <row r="156" spans="12:13" ht="12.75">
      <c r="L156" s="8" t="str">
        <f>CONCATENATE($A$14,F3)</f>
        <v>115</v>
      </c>
      <c r="M156" s="8">
        <f>+L157</f>
        <v>600</v>
      </c>
    </row>
    <row r="157" spans="12:13" ht="13.5" thickBot="1">
      <c r="L157" s="6">
        <v>600</v>
      </c>
      <c r="M157" s="6"/>
    </row>
    <row r="158" spans="12:13" ht="12.75">
      <c r="L158" s="8" t="str">
        <f>CONCATENATE($A$15,F3)</f>
        <v>125</v>
      </c>
      <c r="M158" s="8">
        <f>+L159</f>
        <v>570</v>
      </c>
    </row>
    <row r="159" spans="12:13" ht="13.5" thickBot="1">
      <c r="L159" s="6">
        <v>570</v>
      </c>
      <c r="M159" s="6"/>
    </row>
    <row r="160" spans="12:13" ht="12.75">
      <c r="L160" s="8" t="str">
        <f>CONCATENATE($A$16,F3)</f>
        <v>135</v>
      </c>
      <c r="M160" s="8">
        <f>+L161</f>
        <v>550</v>
      </c>
    </row>
    <row r="161" spans="12:13" ht="13.5" thickBot="1">
      <c r="L161" s="6">
        <v>550</v>
      </c>
      <c r="M161" s="6"/>
    </row>
    <row r="162" spans="12:13" ht="12.75">
      <c r="L162" s="8" t="str">
        <f>CONCATENATE($A$17,F3)</f>
        <v>145</v>
      </c>
      <c r="M162" s="8">
        <f>+L163</f>
        <v>535</v>
      </c>
    </row>
    <row r="163" spans="12:13" ht="13.5" thickBot="1">
      <c r="L163" s="6">
        <v>535</v>
      </c>
      <c r="M163" s="6"/>
    </row>
    <row r="164" spans="12:13" ht="12.75">
      <c r="L164" s="8" t="str">
        <f>CONCATENATE($A$18,F3)</f>
        <v>155</v>
      </c>
      <c r="M164" s="8">
        <f>+L165</f>
        <v>520</v>
      </c>
    </row>
    <row r="165" spans="12:13" ht="13.5" thickBot="1">
      <c r="L165" s="6">
        <v>520</v>
      </c>
      <c r="M165" s="6"/>
    </row>
    <row r="166" spans="12:13" ht="12.75">
      <c r="L166" s="8" t="str">
        <f>CONCATENATE($A$4,G3)</f>
        <v>16</v>
      </c>
      <c r="M166" s="8" t="str">
        <f>+L167</f>
        <v> --</v>
      </c>
    </row>
    <row r="167" spans="12:13" ht="13.5" thickBot="1">
      <c r="L167" s="7" t="s">
        <v>4</v>
      </c>
      <c r="M167" s="6"/>
    </row>
    <row r="168" spans="12:13" ht="12.75">
      <c r="L168" s="8" t="str">
        <f>CONCATENATE($A$5,G3)</f>
        <v>26</v>
      </c>
      <c r="M168" s="8">
        <f>+L169</f>
        <v>1440</v>
      </c>
    </row>
    <row r="169" spans="12:13" ht="13.5" thickBot="1">
      <c r="L169" s="6">
        <v>1440</v>
      </c>
      <c r="M169" s="6"/>
    </row>
    <row r="170" spans="12:13" ht="12.75">
      <c r="L170" s="8" t="str">
        <f>CONCATENATE($A$6,G3)</f>
        <v>36</v>
      </c>
      <c r="M170" s="8">
        <f>+L171</f>
        <v>1265</v>
      </c>
    </row>
    <row r="171" spans="12:13" ht="13.5" thickBot="1">
      <c r="L171" s="6">
        <v>1265</v>
      </c>
      <c r="M171" s="6"/>
    </row>
    <row r="172" spans="12:13" ht="12.75">
      <c r="L172" s="8" t="str">
        <f>CONCATENATE($A$7,G3)</f>
        <v>46</v>
      </c>
      <c r="M172" s="8">
        <f>+L173</f>
        <v>1110</v>
      </c>
    </row>
    <row r="173" spans="12:13" ht="13.5" thickBot="1">
      <c r="L173" s="6">
        <v>1110</v>
      </c>
      <c r="M173" s="6"/>
    </row>
    <row r="174" spans="12:13" ht="12.75">
      <c r="L174" s="8" t="str">
        <f>CONCATENATE($A$8,G3)</f>
        <v>56</v>
      </c>
      <c r="M174" s="8">
        <f>+L175</f>
        <v>985</v>
      </c>
    </row>
    <row r="175" spans="12:13" ht="13.5" thickBot="1">
      <c r="L175" s="6">
        <v>985</v>
      </c>
      <c r="M175" s="6"/>
    </row>
    <row r="176" spans="12:13" ht="12.75">
      <c r="L176" s="8" t="str">
        <f>CONCATENATE($A$9,G3)</f>
        <v>66</v>
      </c>
      <c r="M176" s="8">
        <f>+L177</f>
        <v>895</v>
      </c>
    </row>
    <row r="177" spans="12:13" ht="13.5" thickBot="1">
      <c r="L177" s="6">
        <v>895</v>
      </c>
      <c r="M177" s="6"/>
    </row>
    <row r="178" spans="12:13" ht="12.75">
      <c r="L178" s="8" t="str">
        <f>CONCATENATE($A$10,G3)</f>
        <v>76</v>
      </c>
      <c r="M178" s="8">
        <f>+L179</f>
        <v>810</v>
      </c>
    </row>
    <row r="179" spans="12:13" ht="13.5" thickBot="1">
      <c r="L179" s="6">
        <v>810</v>
      </c>
      <c r="M179" s="6"/>
    </row>
    <row r="180" spans="12:13" ht="12.75">
      <c r="L180" s="8" t="str">
        <f>CONCATENATE($A$11,G3)</f>
        <v>86</v>
      </c>
      <c r="M180" s="8">
        <f>+L181</f>
        <v>740</v>
      </c>
    </row>
    <row r="181" spans="12:13" ht="13.5" thickBot="1">
      <c r="L181" s="6">
        <v>740</v>
      </c>
      <c r="M181" s="6"/>
    </row>
    <row r="182" spans="12:13" ht="12.75">
      <c r="L182" s="8" t="str">
        <f>CONCATENATE($A$12,G3)</f>
        <v>96</v>
      </c>
      <c r="M182" s="8">
        <f>+L183</f>
        <v>690</v>
      </c>
    </row>
    <row r="183" spans="12:13" ht="13.5" thickBot="1">
      <c r="L183" s="6">
        <v>690</v>
      </c>
      <c r="M183" s="6"/>
    </row>
    <row r="184" spans="12:13" ht="12.75">
      <c r="L184" s="8" t="str">
        <f>CONCATENATE($A$13,G3)</f>
        <v>106</v>
      </c>
      <c r="M184" s="8">
        <f>+L185</f>
        <v>645</v>
      </c>
    </row>
    <row r="185" spans="12:13" ht="13.5" thickBot="1">
      <c r="L185" s="6">
        <v>645</v>
      </c>
      <c r="M185" s="6"/>
    </row>
    <row r="186" spans="12:13" ht="12.75">
      <c r="L186" s="8" t="str">
        <f>CONCATENATE($A$14,G3)</f>
        <v>116</v>
      </c>
      <c r="M186" s="8">
        <f>+L187</f>
        <v>610</v>
      </c>
    </row>
    <row r="187" spans="12:13" ht="13.5" thickBot="1">
      <c r="L187" s="6">
        <v>610</v>
      </c>
      <c r="M187" s="6"/>
    </row>
    <row r="188" spans="12:13" ht="12.75">
      <c r="L188" s="8" t="str">
        <f>CONCATENATE($A$15,G3)</f>
        <v>126</v>
      </c>
      <c r="M188" s="8">
        <f>+L189</f>
        <v>580</v>
      </c>
    </row>
    <row r="189" spans="12:13" ht="13.5" thickBot="1">
      <c r="L189" s="6">
        <v>580</v>
      </c>
      <c r="M189" s="6"/>
    </row>
    <row r="190" spans="12:13" ht="12.75">
      <c r="L190" s="8" t="str">
        <f>CONCATENATE($A$16,G3)</f>
        <v>136</v>
      </c>
      <c r="M190" s="8">
        <f>+L191</f>
        <v>555</v>
      </c>
    </row>
    <row r="191" spans="12:13" ht="13.5" thickBot="1">
      <c r="L191" s="6">
        <v>555</v>
      </c>
      <c r="M191" s="6"/>
    </row>
    <row r="192" spans="12:13" ht="12.75">
      <c r="L192" s="8" t="str">
        <f>CONCATENATE($A$17,G3)</f>
        <v>146</v>
      </c>
      <c r="M192" s="8">
        <f>+L193</f>
        <v>540</v>
      </c>
    </row>
    <row r="193" spans="12:13" ht="13.5" thickBot="1">
      <c r="L193" s="6">
        <v>540</v>
      </c>
      <c r="M193" s="6"/>
    </row>
    <row r="194" spans="12:13" ht="12.75">
      <c r="L194" s="8" t="str">
        <f>CONCATENATE($A$18,G3)</f>
        <v>156</v>
      </c>
      <c r="M194" s="8">
        <f>+L195</f>
        <v>525</v>
      </c>
    </row>
    <row r="195" spans="12:13" ht="13.5" thickBot="1">
      <c r="L195" s="6">
        <v>525</v>
      </c>
      <c r="M195" s="6"/>
    </row>
    <row r="196" spans="12:13" ht="12.75">
      <c r="L196" s="8" t="str">
        <f>CONCATENATE($A$4,H3)</f>
        <v>17</v>
      </c>
      <c r="M196" s="8" t="str">
        <f>+L197</f>
        <v> --</v>
      </c>
    </row>
    <row r="197" spans="12:13" ht="13.5" thickBot="1">
      <c r="L197" s="7" t="s">
        <v>4</v>
      </c>
      <c r="M197" s="6"/>
    </row>
    <row r="198" spans="12:13" ht="12.75">
      <c r="L198" s="8" t="str">
        <f>CONCATENATE($A$5,H3)</f>
        <v>27</v>
      </c>
      <c r="M198" s="8" t="str">
        <f>+L199</f>
        <v> --</v>
      </c>
    </row>
    <row r="199" spans="12:13" ht="13.5" thickBot="1">
      <c r="L199" s="7" t="s">
        <v>4</v>
      </c>
      <c r="M199" s="6"/>
    </row>
    <row r="200" spans="12:13" ht="12.75">
      <c r="L200" s="8" t="str">
        <f>CONCATENATE($A$6,H3)</f>
        <v>37</v>
      </c>
      <c r="M200" s="8">
        <f>+L201</f>
        <v>1320</v>
      </c>
    </row>
    <row r="201" spans="12:13" ht="13.5" thickBot="1">
      <c r="L201" s="6">
        <v>1320</v>
      </c>
      <c r="M201" s="6"/>
    </row>
    <row r="202" spans="12:13" ht="12.75">
      <c r="L202" s="8" t="str">
        <f>CONCATENATE($A$7,H3)</f>
        <v>47</v>
      </c>
      <c r="M202" s="8">
        <f>+L203</f>
        <v>1155</v>
      </c>
    </row>
    <row r="203" spans="12:13" ht="13.5" thickBot="1">
      <c r="L203" s="6">
        <v>1155</v>
      </c>
      <c r="M203" s="6"/>
    </row>
    <row r="204" spans="12:13" ht="12.75">
      <c r="L204" s="8" t="str">
        <f>CONCATENATE($A$8,H3)</f>
        <v>57</v>
      </c>
      <c r="M204" s="8">
        <f>+L205</f>
        <v>1020</v>
      </c>
    </row>
    <row r="205" spans="12:13" ht="13.5" thickBot="1">
      <c r="L205" s="6">
        <v>1020</v>
      </c>
      <c r="M205" s="6"/>
    </row>
    <row r="206" spans="12:13" ht="12.75">
      <c r="L206" s="8" t="str">
        <f>CONCATENATE($A$9,H3)</f>
        <v>67</v>
      </c>
      <c r="M206" s="8">
        <f>+L207</f>
        <v>915</v>
      </c>
    </row>
    <row r="207" spans="12:13" ht="13.5" thickBot="1">
      <c r="L207" s="6">
        <v>915</v>
      </c>
      <c r="M207" s="6"/>
    </row>
    <row r="208" spans="12:13" ht="12.75">
      <c r="L208" s="8" t="str">
        <f>CONCATENATE($A$10,H3)</f>
        <v>77</v>
      </c>
      <c r="M208" s="8">
        <f>+L209</f>
        <v>835</v>
      </c>
    </row>
    <row r="209" spans="12:13" ht="13.5" thickBot="1">
      <c r="L209" s="6">
        <v>835</v>
      </c>
      <c r="M209" s="6"/>
    </row>
    <row r="210" spans="12:13" ht="12.75">
      <c r="L210" s="8" t="str">
        <f>CONCATENATE($A$11,H3)</f>
        <v>87</v>
      </c>
      <c r="M210" s="8">
        <f>+L211</f>
        <v>760</v>
      </c>
    </row>
    <row r="211" spans="12:13" ht="13.5" thickBot="1">
      <c r="L211" s="6">
        <v>760</v>
      </c>
      <c r="M211" s="6"/>
    </row>
    <row r="212" spans="12:13" ht="12.75">
      <c r="L212" s="8" t="str">
        <f>CONCATENATE($A$12,H3)</f>
        <v>97</v>
      </c>
      <c r="M212" s="8">
        <f>+L213</f>
        <v>705</v>
      </c>
    </row>
    <row r="213" spans="12:13" ht="13.5" thickBot="1">
      <c r="L213" s="6">
        <v>705</v>
      </c>
      <c r="M213" s="6"/>
    </row>
    <row r="214" spans="12:13" ht="12.75">
      <c r="L214" s="8" t="str">
        <f>CONCATENATE($A$13,H3)</f>
        <v>107</v>
      </c>
      <c r="M214" s="8">
        <f>+L215</f>
        <v>660</v>
      </c>
    </row>
    <row r="215" spans="12:13" ht="13.5" thickBot="1">
      <c r="L215" s="6">
        <v>660</v>
      </c>
      <c r="M215" s="6"/>
    </row>
    <row r="216" spans="12:13" ht="12.75">
      <c r="L216" s="8" t="str">
        <f>CONCATENATE($A$14,H3)</f>
        <v>117</v>
      </c>
      <c r="M216" s="8">
        <f>+L217</f>
        <v>620</v>
      </c>
    </row>
    <row r="217" spans="12:13" ht="13.5" thickBot="1">
      <c r="L217" s="6">
        <v>620</v>
      </c>
      <c r="M217" s="6"/>
    </row>
    <row r="218" spans="12:13" ht="12.75">
      <c r="L218" s="8" t="str">
        <f>CONCATENATE($A$15,H3)</f>
        <v>127</v>
      </c>
      <c r="M218" s="8">
        <f>+L219</f>
        <v>590</v>
      </c>
    </row>
    <row r="219" spans="12:13" ht="13.5" thickBot="1">
      <c r="L219" s="6">
        <v>590</v>
      </c>
      <c r="M219" s="6"/>
    </row>
    <row r="220" spans="12:13" ht="12.75">
      <c r="L220" s="8" t="str">
        <f>CONCATENATE($A$16,H3)</f>
        <v>137</v>
      </c>
      <c r="M220" s="8">
        <f>+L221</f>
        <v>560</v>
      </c>
    </row>
    <row r="221" spans="12:13" ht="13.5" thickBot="1">
      <c r="L221" s="6">
        <v>560</v>
      </c>
      <c r="M221" s="6"/>
    </row>
    <row r="222" spans="12:13" ht="12.75">
      <c r="L222" s="8" t="str">
        <f>CONCATENATE($A$17,H3)</f>
        <v>147</v>
      </c>
      <c r="M222" s="8">
        <f>+L223</f>
        <v>545</v>
      </c>
    </row>
    <row r="223" spans="12:13" ht="13.5" thickBot="1">
      <c r="L223" s="6">
        <v>545</v>
      </c>
      <c r="M223" s="6"/>
    </row>
    <row r="224" spans="12:13" ht="12.75">
      <c r="L224" s="8" t="str">
        <f>CONCATENATE($A$18,H3)</f>
        <v>157</v>
      </c>
      <c r="M224" s="8">
        <f>+L225</f>
        <v>530</v>
      </c>
    </row>
    <row r="225" spans="12:13" ht="13.5" thickBot="1">
      <c r="L225" s="6">
        <v>530</v>
      </c>
      <c r="M225" s="6"/>
    </row>
    <row r="226" spans="12:13" ht="12.75">
      <c r="L226" s="8" t="str">
        <f>CONCATENATE($A$4,I3)</f>
        <v>18</v>
      </c>
      <c r="M226" s="8" t="str">
        <f>+L227</f>
        <v> --</v>
      </c>
    </row>
    <row r="227" spans="12:13" ht="13.5" thickBot="1">
      <c r="L227" s="7" t="s">
        <v>4</v>
      </c>
      <c r="M227" s="6"/>
    </row>
    <row r="228" spans="12:13" ht="12.75">
      <c r="L228" s="8" t="str">
        <f>CONCATENATE($A$5,I3)</f>
        <v>28</v>
      </c>
      <c r="M228" s="8" t="str">
        <f>+L229</f>
        <v> --</v>
      </c>
    </row>
    <row r="229" spans="12:13" ht="13.5" thickBot="1">
      <c r="L229" s="7" t="s">
        <v>4</v>
      </c>
      <c r="M229" s="6"/>
    </row>
    <row r="230" spans="12:13" ht="12.75">
      <c r="L230" s="8" t="str">
        <f>CONCATENATE($A$6,I3)</f>
        <v>38</v>
      </c>
      <c r="M230" s="8">
        <f>+L231</f>
        <v>1380</v>
      </c>
    </row>
    <row r="231" spans="12:13" ht="13.5" thickBot="1">
      <c r="L231" s="6">
        <v>1380</v>
      </c>
      <c r="M231" s="6"/>
    </row>
    <row r="232" spans="12:13" ht="12.75">
      <c r="L232" s="8" t="str">
        <f>CONCATENATE($A$7,I3)</f>
        <v>48</v>
      </c>
      <c r="M232" s="8">
        <f>+L233</f>
        <v>1210</v>
      </c>
    </row>
    <row r="233" spans="12:13" ht="13.5" thickBot="1">
      <c r="L233" s="6">
        <v>1210</v>
      </c>
      <c r="M233" s="6"/>
    </row>
    <row r="234" spans="12:13" ht="12.75">
      <c r="L234" s="8" t="str">
        <f>CONCATENATE($A$8,I3)</f>
        <v>58</v>
      </c>
      <c r="M234" s="8">
        <f>+L235</f>
        <v>1065</v>
      </c>
    </row>
    <row r="235" spans="12:13" ht="13.5" thickBot="1">
      <c r="L235" s="6">
        <v>1065</v>
      </c>
      <c r="M235" s="6"/>
    </row>
    <row r="236" spans="12:13" ht="12.75">
      <c r="L236" s="8" t="str">
        <f>CONCATENATE($A$9,I3)</f>
        <v>68</v>
      </c>
      <c r="M236" s="8">
        <f>+L237</f>
        <v>950</v>
      </c>
    </row>
    <row r="237" spans="12:13" ht="13.5" thickBot="1">
      <c r="L237" s="6">
        <v>950</v>
      </c>
      <c r="M237" s="6"/>
    </row>
    <row r="238" spans="12:13" ht="12.75">
      <c r="L238" s="8" t="str">
        <f>CONCATENATE($A$10,I3)</f>
        <v>78</v>
      </c>
      <c r="M238" s="8">
        <f>+L239</f>
        <v>865</v>
      </c>
    </row>
    <row r="239" spans="12:13" ht="13.5" thickBot="1">
      <c r="L239" s="6">
        <v>865</v>
      </c>
      <c r="M239" s="6"/>
    </row>
    <row r="240" spans="12:13" ht="12.75">
      <c r="L240" s="8" t="str">
        <f>CONCATENATE($A$11,I3)</f>
        <v>88</v>
      </c>
      <c r="M240" s="8">
        <f>+L241</f>
        <v>785</v>
      </c>
    </row>
    <row r="241" spans="12:13" ht="13.5" thickBot="1">
      <c r="L241" s="6">
        <v>785</v>
      </c>
      <c r="M241" s="6"/>
    </row>
    <row r="242" spans="12:13" ht="12.75">
      <c r="L242" s="8" t="str">
        <f>CONCATENATE($A$12,I3)</f>
        <v>98</v>
      </c>
      <c r="M242" s="8">
        <f>+L243</f>
        <v>720</v>
      </c>
    </row>
    <row r="243" spans="12:13" ht="13.5" thickBot="1">
      <c r="L243" s="6">
        <v>720</v>
      </c>
      <c r="M243" s="6"/>
    </row>
    <row r="244" spans="12:13" ht="12.75">
      <c r="L244" s="8" t="str">
        <f>CONCATENATE($A$13,I3)</f>
        <v>108</v>
      </c>
      <c r="M244" s="8">
        <f>+L245</f>
        <v>675</v>
      </c>
    </row>
    <row r="245" spans="12:13" ht="13.5" thickBot="1">
      <c r="L245" s="6">
        <v>675</v>
      </c>
      <c r="M245" s="6"/>
    </row>
    <row r="246" spans="12:13" ht="12.75">
      <c r="L246" s="8" t="str">
        <f>CONCATENATE($A$14,I3)</f>
        <v>118</v>
      </c>
      <c r="M246" s="8">
        <f>+L247</f>
        <v>630</v>
      </c>
    </row>
    <row r="247" spans="12:13" ht="13.5" thickBot="1">
      <c r="L247" s="6">
        <v>630</v>
      </c>
      <c r="M247" s="6"/>
    </row>
    <row r="248" spans="12:13" ht="12.75">
      <c r="L248" s="8" t="str">
        <f>CONCATENATE($A$15,I3)</f>
        <v>128</v>
      </c>
      <c r="M248" s="8">
        <f>+L249</f>
        <v>600</v>
      </c>
    </row>
    <row r="249" spans="12:13" ht="13.5" thickBot="1">
      <c r="L249" s="6">
        <v>600</v>
      </c>
      <c r="M249" s="6"/>
    </row>
    <row r="250" spans="12:13" ht="12.75">
      <c r="L250" s="8" t="str">
        <f>CONCATENATE($A$16,I3)</f>
        <v>138</v>
      </c>
      <c r="M250" s="8">
        <f>+L251</f>
        <v>570</v>
      </c>
    </row>
    <row r="251" spans="12:13" ht="13.5" thickBot="1">
      <c r="L251" s="6">
        <v>570</v>
      </c>
      <c r="M251" s="6"/>
    </row>
    <row r="252" spans="12:13" ht="12.75">
      <c r="L252" s="8" t="str">
        <f>CONCATENATE($A$17,I3)</f>
        <v>148</v>
      </c>
      <c r="M252" s="8">
        <f>+L253</f>
        <v>550</v>
      </c>
    </row>
    <row r="253" spans="12:13" ht="13.5" thickBot="1">
      <c r="L253" s="6">
        <v>550</v>
      </c>
      <c r="M253" s="6"/>
    </row>
    <row r="254" spans="12:13" ht="12.75">
      <c r="L254" s="8" t="str">
        <f>CONCATENATE($A$18,I3)</f>
        <v>158</v>
      </c>
      <c r="M254" s="8">
        <f>+L255</f>
        <v>535</v>
      </c>
    </row>
    <row r="255" spans="12:13" ht="13.5" thickBot="1">
      <c r="L255" s="6">
        <v>535</v>
      </c>
      <c r="M255" s="6"/>
    </row>
    <row r="256" spans="12:13" ht="12.75">
      <c r="L256" s="8" t="str">
        <f>CONCATENATE($A$4,J3)</f>
        <v>19</v>
      </c>
      <c r="M256" s="8" t="str">
        <f>+L257</f>
        <v> --</v>
      </c>
    </row>
    <row r="257" spans="12:13" ht="13.5" thickBot="1">
      <c r="L257" s="7" t="s">
        <v>4</v>
      </c>
      <c r="M257" s="6"/>
    </row>
    <row r="258" spans="12:13" ht="12.75">
      <c r="L258" s="8" t="str">
        <f>CONCATENATE($A$5,J3)</f>
        <v>29</v>
      </c>
      <c r="M258" s="8" t="str">
        <f>+L259</f>
        <v> --</v>
      </c>
    </row>
    <row r="259" spans="12:13" ht="13.5" thickBot="1">
      <c r="L259" s="7" t="s">
        <v>4</v>
      </c>
      <c r="M259" s="6"/>
    </row>
    <row r="260" spans="12:13" ht="12.75">
      <c r="L260" s="8" t="str">
        <f>CONCATENATE($A$6,J3)</f>
        <v>39</v>
      </c>
      <c r="M260" s="8" t="str">
        <f>+L261</f>
        <v> --</v>
      </c>
    </row>
    <row r="261" spans="12:13" ht="13.5" thickBot="1">
      <c r="L261" s="7" t="s">
        <v>4</v>
      </c>
      <c r="M261" s="6"/>
    </row>
    <row r="262" spans="12:13" ht="12.75">
      <c r="L262" s="8" t="str">
        <f>CONCATENATE($A$7,J3)</f>
        <v>49</v>
      </c>
      <c r="M262" s="8">
        <f>+L263</f>
        <v>1265</v>
      </c>
    </row>
    <row r="263" spans="12:13" ht="13.5" thickBot="1">
      <c r="L263" s="6">
        <v>1265</v>
      </c>
      <c r="M263" s="6"/>
    </row>
    <row r="264" spans="12:13" ht="12.75">
      <c r="L264" s="8" t="str">
        <f>CONCATENATE($A$8,J3)</f>
        <v>59</v>
      </c>
      <c r="M264" s="8">
        <f>+L265</f>
        <v>1110</v>
      </c>
    </row>
    <row r="265" spans="12:13" ht="13.5" thickBot="1">
      <c r="L265" s="6">
        <v>1110</v>
      </c>
      <c r="M265" s="6"/>
    </row>
    <row r="266" spans="12:13" ht="12.75">
      <c r="L266" s="8" t="str">
        <f>CONCATENATE($A$9,J3)</f>
        <v>69</v>
      </c>
      <c r="M266" s="8">
        <f>+L267</f>
        <v>985</v>
      </c>
    </row>
    <row r="267" spans="12:13" ht="13.5" thickBot="1">
      <c r="L267" s="6">
        <v>985</v>
      </c>
      <c r="M267" s="6"/>
    </row>
    <row r="268" spans="12:13" ht="12.75">
      <c r="L268" s="8" t="str">
        <f>CONCATENATE($A$10,J3)</f>
        <v>79</v>
      </c>
      <c r="M268" s="8">
        <f>+L269</f>
        <v>895</v>
      </c>
    </row>
    <row r="269" spans="12:13" ht="13.5" thickBot="1">
      <c r="L269" s="6">
        <v>895</v>
      </c>
      <c r="M269" s="6"/>
    </row>
    <row r="270" spans="12:13" ht="12.75">
      <c r="L270" s="8" t="str">
        <f>CONCATENATE($A$11,J3)</f>
        <v>89</v>
      </c>
      <c r="M270" s="8">
        <f>+L271</f>
        <v>810</v>
      </c>
    </row>
    <row r="271" spans="12:13" ht="13.5" thickBot="1">
      <c r="L271" s="6">
        <v>810</v>
      </c>
      <c r="M271" s="6"/>
    </row>
    <row r="272" spans="12:13" ht="12.75">
      <c r="L272" s="8" t="str">
        <f>CONCATENATE($A$12,J3)</f>
        <v>99</v>
      </c>
      <c r="M272" s="8">
        <f>+L273</f>
        <v>740</v>
      </c>
    </row>
    <row r="273" spans="12:13" ht="13.5" thickBot="1">
      <c r="L273" s="6">
        <v>740</v>
      </c>
      <c r="M273" s="6"/>
    </row>
    <row r="274" spans="12:13" ht="12.75">
      <c r="L274" s="8" t="str">
        <f>CONCATENATE($A$13,J3)</f>
        <v>109</v>
      </c>
      <c r="M274" s="8">
        <f>+L275</f>
        <v>690</v>
      </c>
    </row>
    <row r="275" spans="12:13" ht="13.5" thickBot="1">
      <c r="L275" s="6">
        <v>690</v>
      </c>
      <c r="M275" s="6"/>
    </row>
    <row r="276" spans="12:13" ht="12.75">
      <c r="L276" s="8" t="str">
        <f>CONCATENATE($A$14,J3)</f>
        <v>119</v>
      </c>
      <c r="M276" s="8">
        <f>+L277</f>
        <v>645</v>
      </c>
    </row>
    <row r="277" spans="12:13" ht="13.5" thickBot="1">
      <c r="L277" s="6">
        <v>645</v>
      </c>
      <c r="M277" s="6"/>
    </row>
    <row r="278" spans="12:13" ht="12.75">
      <c r="L278" s="8" t="str">
        <f>CONCATENATE($A$15,J3)</f>
        <v>129</v>
      </c>
      <c r="M278" s="8">
        <f>+L279</f>
        <v>610</v>
      </c>
    </row>
    <row r="279" spans="12:13" ht="13.5" thickBot="1">
      <c r="L279" s="6">
        <v>610</v>
      </c>
      <c r="M279" s="6"/>
    </row>
    <row r="280" spans="12:13" ht="12.75">
      <c r="L280" s="8" t="str">
        <f>CONCATENATE($A$16,J3)</f>
        <v>139</v>
      </c>
      <c r="M280" s="8">
        <f>+L281</f>
        <v>580</v>
      </c>
    </row>
    <row r="281" spans="12:13" ht="13.5" thickBot="1">
      <c r="L281" s="6">
        <v>580</v>
      </c>
      <c r="M281" s="6"/>
    </row>
    <row r="282" spans="12:13" ht="12.75">
      <c r="L282" s="8" t="str">
        <f>CONCATENATE($A$17,J3)</f>
        <v>149</v>
      </c>
      <c r="M282" s="8">
        <f>+L283</f>
        <v>555</v>
      </c>
    </row>
    <row r="283" spans="12:13" ht="13.5" thickBot="1">
      <c r="L283" s="6">
        <v>555</v>
      </c>
      <c r="M283" s="6"/>
    </row>
    <row r="284" spans="12:13" ht="12.75">
      <c r="L284" s="8" t="str">
        <f>CONCATENATE($A$18,J3)</f>
        <v>159</v>
      </c>
      <c r="M284" s="8">
        <f>+L285</f>
        <v>540</v>
      </c>
    </row>
    <row r="285" spans="12:13" ht="13.5" thickBot="1">
      <c r="L285" s="6">
        <v>540</v>
      </c>
      <c r="M285" s="6"/>
    </row>
    <row r="286" ht="12.75">
      <c r="M286" s="8">
        <f>+AB47</f>
        <v>0</v>
      </c>
    </row>
  </sheetData>
  <sheetProtection password="C620" sheet="1"/>
  <mergeCells count="7">
    <mergeCell ref="U20:U28"/>
    <mergeCell ref="N6:O6"/>
    <mergeCell ref="N5:O5"/>
    <mergeCell ref="B1:J1"/>
    <mergeCell ref="C2:H2"/>
    <mergeCell ref="N4:O4"/>
    <mergeCell ref="R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L5" sqref="L5"/>
    </sheetView>
  </sheetViews>
  <sheetFormatPr defaultColWidth="9.00390625" defaultRowHeight="12.75"/>
  <cols>
    <col min="1" max="1" width="9.125" style="21" customWidth="1"/>
    <col min="2" max="2" width="18.875" style="21" bestFit="1" customWidth="1"/>
    <col min="3" max="3" width="12.25390625" style="21" customWidth="1"/>
    <col min="4" max="4" width="21.625" style="21" customWidth="1"/>
    <col min="5" max="5" width="5.75390625" style="21" customWidth="1"/>
    <col min="6" max="6" width="2.875" style="21" customWidth="1"/>
    <col min="7" max="7" width="20.75390625" style="21" bestFit="1" customWidth="1"/>
    <col min="8" max="8" width="6.125" style="21" customWidth="1"/>
    <col min="9" max="9" width="6.00390625" style="21" customWidth="1"/>
    <col min="10" max="10" width="20.75390625" style="21" bestFit="1" customWidth="1"/>
    <col min="11" max="16384" width="9.125" style="21" customWidth="1"/>
  </cols>
  <sheetData>
    <row r="2" spans="3:10" ht="18">
      <c r="C2" s="56" t="s">
        <v>70</v>
      </c>
      <c r="D2" s="62">
        <v>2017</v>
      </c>
      <c r="G2" s="62">
        <v>2017</v>
      </c>
      <c r="J2" s="62">
        <v>2018</v>
      </c>
    </row>
    <row r="3" spans="3:10" ht="18">
      <c r="C3" s="56" t="s">
        <v>71</v>
      </c>
      <c r="D3" s="63">
        <v>1</v>
      </c>
      <c r="G3" s="63">
        <v>2</v>
      </c>
      <c r="J3" s="63">
        <v>1</v>
      </c>
    </row>
    <row r="4" spans="3:10" ht="12.75">
      <c r="C4" s="57"/>
      <c r="D4" s="57"/>
      <c r="G4" s="57"/>
      <c r="H4" s="57"/>
      <c r="I4" s="57"/>
      <c r="J4" s="57"/>
    </row>
    <row r="5" spans="4:10" ht="12.75">
      <c r="D5" s="58" t="s">
        <v>64</v>
      </c>
      <c r="G5" s="58" t="s">
        <v>65</v>
      </c>
      <c r="J5" s="58" t="s">
        <v>66</v>
      </c>
    </row>
    <row r="7" spans="2:10" ht="12.75">
      <c r="B7" s="59" t="str">
        <f>CONCATENATE($D$2,"/",$D$3,C7)</f>
        <v>2017/1KATSAYI</v>
      </c>
      <c r="C7" s="60" t="s">
        <v>67</v>
      </c>
      <c r="D7" s="21">
        <v>0.096058</v>
      </c>
      <c r="F7" s="59" t="str">
        <f>CONCATENATE($G$2,"/",$G$3,C7)</f>
        <v>2017/2KATSAYI</v>
      </c>
      <c r="G7" s="21">
        <v>0.102706</v>
      </c>
      <c r="I7" s="59" t="str">
        <f>CONCATENATE($J$2,"/",$J$3,C7)</f>
        <v>2018/1KATSAYI</v>
      </c>
      <c r="J7" s="61">
        <v>0.10855</v>
      </c>
    </row>
    <row r="8" spans="2:9" ht="12.75">
      <c r="B8" s="59"/>
      <c r="C8" s="60"/>
      <c r="F8" s="59"/>
      <c r="I8" s="59"/>
    </row>
    <row r="9" spans="2:10" ht="12.75">
      <c r="B9" s="59" t="str">
        <f>CONCATENATE($D$2,"/",$D$3,C9)</f>
        <v>2017/1YAN ÖDEME</v>
      </c>
      <c r="C9" s="60" t="s">
        <v>68</v>
      </c>
      <c r="D9" s="21">
        <v>0.030462</v>
      </c>
      <c r="F9" s="59" t="str">
        <f>CONCATENATE($G$2,"/",$G$3,C9)</f>
        <v>2017/2YAN ÖDEME</v>
      </c>
      <c r="G9" s="21">
        <v>0.03257</v>
      </c>
      <c r="I9" s="59" t="str">
        <f>CONCATENATE($J$2,"/",$J$3,C9)</f>
        <v>2018/1YAN ÖDEME</v>
      </c>
      <c r="J9" s="21">
        <v>0.034424</v>
      </c>
    </row>
    <row r="10" spans="2:9" ht="12.75">
      <c r="B10" s="59"/>
      <c r="C10" s="60"/>
      <c r="F10" s="59"/>
      <c r="I10" s="59"/>
    </row>
    <row r="11" spans="2:10" ht="12.75">
      <c r="B11" s="59" t="str">
        <f>CONCATENATE($D$2,"/",$D$3,C11)</f>
        <v>2017/1TABAN AYLIK</v>
      </c>
      <c r="C11" s="60" t="s">
        <v>69</v>
      </c>
      <c r="D11" s="21">
        <v>1.503595</v>
      </c>
      <c r="F11" s="59" t="str">
        <f>CONCATENATE($G$2,"/",$G$3,C11)</f>
        <v>2017/2TABAN AYLIK</v>
      </c>
      <c r="G11" s="21">
        <v>1.607645</v>
      </c>
      <c r="I11" s="59" t="str">
        <f>CONCATENATE($J$2,"/",$J$3,C11)</f>
        <v>2018/1TABAN AYLIK</v>
      </c>
      <c r="J11" s="21">
        <v>1.699121</v>
      </c>
    </row>
    <row r="13" ht="12.75" hidden="1"/>
    <row r="14" ht="12.75" hidden="1"/>
    <row r="15" ht="12.75" hidden="1"/>
    <row r="16" spans="2:4" ht="12.75" hidden="1">
      <c r="B16" s="59" t="str">
        <f>+B7</f>
        <v>2017/1KATSAYI</v>
      </c>
      <c r="C16" s="59"/>
      <c r="D16" s="59">
        <f>+D7</f>
        <v>0.096058</v>
      </c>
    </row>
    <row r="17" spans="2:4" ht="12.75" hidden="1">
      <c r="B17" s="59" t="str">
        <f>+B9</f>
        <v>2017/1YAN ÖDEME</v>
      </c>
      <c r="C17" s="59"/>
      <c r="D17" s="59">
        <f>+D9</f>
        <v>0.030462</v>
      </c>
    </row>
    <row r="18" spans="2:4" ht="12.75" hidden="1">
      <c r="B18" s="59" t="str">
        <f>+B11</f>
        <v>2017/1TABAN AYLIK</v>
      </c>
      <c r="C18" s="59"/>
      <c r="D18" s="59">
        <f>+D11</f>
        <v>1.503595</v>
      </c>
    </row>
    <row r="19" spans="2:4" ht="12.75" hidden="1">
      <c r="B19" s="59" t="str">
        <f>+F7</f>
        <v>2017/2KATSAYI</v>
      </c>
      <c r="C19" s="59"/>
      <c r="D19" s="59">
        <f>+G7</f>
        <v>0.102706</v>
      </c>
    </row>
    <row r="20" spans="2:4" ht="12.75" hidden="1">
      <c r="B20" s="59" t="str">
        <f>+F9</f>
        <v>2017/2YAN ÖDEME</v>
      </c>
      <c r="C20" s="59"/>
      <c r="D20" s="59">
        <f>+G9</f>
        <v>0.03257</v>
      </c>
    </row>
    <row r="21" spans="2:4" ht="12.75" hidden="1">
      <c r="B21" s="59" t="str">
        <f>+F11</f>
        <v>2017/2TABAN AYLIK</v>
      </c>
      <c r="C21" s="59"/>
      <c r="D21" s="59">
        <f>+G11</f>
        <v>1.607645</v>
      </c>
    </row>
    <row r="22" spans="2:4" ht="12.75" hidden="1">
      <c r="B22" s="59" t="str">
        <f>+I7</f>
        <v>2018/1KATSAYI</v>
      </c>
      <c r="C22" s="59"/>
      <c r="D22" s="59">
        <f>+J7</f>
        <v>0.10855</v>
      </c>
    </row>
    <row r="23" spans="2:4" ht="12.75" hidden="1">
      <c r="B23" s="59" t="str">
        <f>+I9</f>
        <v>2018/1YAN ÖDEME</v>
      </c>
      <c r="C23" s="59"/>
      <c r="D23" s="59">
        <f>+J9</f>
        <v>0.034424</v>
      </c>
    </row>
    <row r="24" spans="2:4" ht="12.75" hidden="1">
      <c r="B24" s="59" t="str">
        <f>+I11</f>
        <v>2018/1TABAN AYLIK</v>
      </c>
      <c r="C24" s="59"/>
      <c r="D24" s="59">
        <f>+J11</f>
        <v>1.699121</v>
      </c>
    </row>
    <row r="25" ht="12.75" hidden="1"/>
    <row r="26" ht="12.75" hidden="1"/>
    <row r="27" ht="12.75" hidden="1"/>
  </sheetData>
  <sheetProtection password="C62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</dc:creator>
  <cp:keywords/>
  <dc:description/>
  <cp:lastModifiedBy>HP Inc.</cp:lastModifiedBy>
  <cp:lastPrinted>2019-01-08T07:06:34Z</cp:lastPrinted>
  <dcterms:created xsi:type="dcterms:W3CDTF">2010-02-11T11:31:29Z</dcterms:created>
  <dcterms:modified xsi:type="dcterms:W3CDTF">2019-01-08T07:13:33Z</dcterms:modified>
  <cp:category/>
  <cp:version/>
  <cp:contentType/>
  <cp:contentStatus/>
</cp:coreProperties>
</file>